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10" windowWidth="15030" windowHeight="7755" tabRatio="937" activeTab="10"/>
  </bookViews>
  <sheets>
    <sheet name="noeuds visité" sheetId="1" r:id="rId1"/>
    <sheet name="Chemin parcouru" sheetId="2" r:id="rId2"/>
    <sheet name="temps" sheetId="3" r:id="rId3"/>
    <sheet name="trouvé la bonne page" sheetId="4" r:id="rId4"/>
    <sheet name="gr. neuds totales" sheetId="5" r:id="rId5"/>
    <sheet name="gr. temps gen 2" sheetId="6" r:id="rId6"/>
    <sheet name="gr. neuds par question" sheetId="7" r:id="rId7"/>
    <sheet name="gr. noeuds diff. par qu" sheetId="8" r:id="rId8"/>
    <sheet name="gr. trouvé bonne page" sheetId="9" r:id="rId9"/>
    <sheet name="gr n pages pour la bonne" sheetId="10" r:id="rId10"/>
    <sheet name="gr. m temps pour bonne P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<sst xmlns="http://schemas.openxmlformats.org/spreadsheetml/2006/main" count="497" uniqueCount="74">
  <si>
    <t>utilisateur1</t>
  </si>
  <si>
    <t>utilisateur3</t>
  </si>
  <si>
    <t>utilisateur4</t>
  </si>
  <si>
    <t>utilisateur5</t>
  </si>
  <si>
    <t>utilisateur6</t>
  </si>
  <si>
    <t>utilisateur7</t>
  </si>
  <si>
    <t>utilisateur8</t>
  </si>
  <si>
    <t>utilisateur9</t>
  </si>
  <si>
    <t>utilisateur10</t>
  </si>
  <si>
    <t>utilisateur11</t>
  </si>
  <si>
    <t>utilisateur12</t>
  </si>
  <si>
    <t>utilisateur13</t>
  </si>
  <si>
    <t>utilisateur14</t>
  </si>
  <si>
    <t>utilisateur15</t>
  </si>
  <si>
    <t>utilisateur17</t>
  </si>
  <si>
    <t>question 1</t>
  </si>
  <si>
    <t>question 2</t>
  </si>
  <si>
    <t>question 3</t>
  </si>
  <si>
    <t>question 4</t>
  </si>
  <si>
    <t>Temps</t>
  </si>
  <si>
    <t>nombres de pages visités jusqu'à la page recherché</t>
  </si>
  <si>
    <t>Moyenne de temps employe:</t>
  </si>
  <si>
    <t>Nombre de visites</t>
  </si>
  <si>
    <t>Moyenne de visites</t>
  </si>
  <si>
    <t>Q1</t>
  </si>
  <si>
    <t>somme</t>
  </si>
  <si>
    <t>nombre de pages visités effectivement</t>
  </si>
  <si>
    <t>Q2</t>
  </si>
  <si>
    <t>Q3</t>
  </si>
  <si>
    <t>Q4</t>
  </si>
  <si>
    <t>Utilisateur No:</t>
  </si>
  <si>
    <t>Listal: liste des noeuds visité par question et utilusateur</t>
  </si>
  <si>
    <t>Question 1</t>
  </si>
  <si>
    <t>Question 2</t>
  </si>
  <si>
    <t>Question 4</t>
  </si>
  <si>
    <t>Question 3</t>
  </si>
  <si>
    <t>nomre de pages qui ont étévisité au moins une fois</t>
  </si>
  <si>
    <t>Page recherché pour pouvoir répondre à la question</t>
  </si>
  <si>
    <t>utilisateur nr.:</t>
  </si>
  <si>
    <t>nombre de pages visités par question</t>
  </si>
  <si>
    <t>Moyenne da pages visités:</t>
  </si>
  <si>
    <t>Liestal: Chemin parcouru pour chaque utilisateur</t>
  </si>
  <si>
    <t>question:</t>
  </si>
  <si>
    <t>(Les questions qui n'ont pas été répondu correctement ont été enlevé)</t>
  </si>
  <si>
    <t>Utilisateur nr.:</t>
  </si>
  <si>
    <t>numéro de page:</t>
  </si>
  <si>
    <t>Liesta: temps de soste dans un noeuds</t>
  </si>
  <si>
    <t>Liestal: Nombre de noeuds visité et temps employé jusqu'à ce que l'utilisateur a trouvé la page demandé pour répondre à la question:</t>
  </si>
  <si>
    <t>Moyenne de noeuds visité (totalement)</t>
  </si>
  <si>
    <t>stdv(n):</t>
  </si>
  <si>
    <t>Moyenne de temps totale:</t>
  </si>
  <si>
    <t>SDTV(N)</t>
  </si>
  <si>
    <t>Somme de temps:</t>
  </si>
  <si>
    <t xml:space="preserve">somme de Pages totale par question </t>
  </si>
  <si>
    <t>quetion 4</t>
  </si>
  <si>
    <t>Moyenne de noeuds visité (par question)</t>
  </si>
  <si>
    <t>Moyenne de noeuds différent (par question)</t>
  </si>
  <si>
    <t>nombre d'utilisateurs qui ont trouvé la bonne question</t>
  </si>
  <si>
    <t>moyenne de pages pour trouver la bonne question</t>
  </si>
  <si>
    <t>moyenne de temps pour trouver la bonne question</t>
  </si>
  <si>
    <t>stdv(N)</t>
  </si>
  <si>
    <t xml:space="preserve">Pour la deviation Standart il s'agit de la moyenne </t>
  </si>
  <si>
    <t>de toutes les déviations Standart.... (on peut pas les entrer indiviuellement!!!)</t>
  </si>
  <si>
    <t>Moyenne de noeuds visité pour chaque question</t>
  </si>
  <si>
    <t>std(N):</t>
  </si>
  <si>
    <t>moy t p.q:</t>
  </si>
  <si>
    <t>Q 2</t>
  </si>
  <si>
    <t>Q 3</t>
  </si>
  <si>
    <t>Q 4</t>
  </si>
  <si>
    <t>nombre de pages visités au moin une fois par question</t>
  </si>
  <si>
    <t>Absolu</t>
  </si>
  <si>
    <t>pourcentage</t>
  </si>
  <si>
    <t>Q 1</t>
  </si>
  <si>
    <t>somme des temps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</si>
</sst>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dd/mm/yyyy"/>
  </numFmts>
  <fonts count="3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sz val="10.5"/>
      <name val="Arial"/>
      <family val="0"/>
    </font>
    <font>
      <sz val="3.5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.75"/>
      <name val="Arial"/>
      <family val="0"/>
    </font>
    <font>
      <sz val="9.2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.2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1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3" fillId="0" borderId="0" xfId="0" applyFont="1" applyAlignment="1">
      <alignment/>
    </xf>
    <xf numFmtId="41" fontId="8" fillId="0" borderId="0" xfId="0" applyNumberFormat="1" applyFont="1" applyAlignment="1">
      <alignment/>
    </xf>
    <xf numFmtId="2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2" fillId="2" borderId="0" xfId="0" applyFont="1" applyFill="1" applyAlignment="1">
      <alignment/>
    </xf>
    <xf numFmtId="4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1" fontId="0" fillId="3" borderId="0" xfId="0" applyNumberFormat="1" applyFill="1" applyAlignment="1">
      <alignment/>
    </xf>
    <xf numFmtId="0" fontId="0" fillId="3" borderId="0" xfId="0" applyFill="1" applyAlignment="1">
      <alignment/>
    </xf>
    <xf numFmtId="4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41" fontId="1" fillId="5" borderId="4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2" fillId="5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0" fillId="5" borderId="5" xfId="0" applyFont="1" applyFill="1" applyBorder="1" applyAlignment="1">
      <alignment/>
    </xf>
    <xf numFmtId="41" fontId="10" fillId="5" borderId="6" xfId="0" applyNumberFormat="1" applyFont="1" applyFill="1" applyBorder="1" applyAlignment="1">
      <alignment/>
    </xf>
    <xf numFmtId="0" fontId="10" fillId="5" borderId="6" xfId="0" applyFont="1" applyFill="1" applyBorder="1" applyAlignment="1">
      <alignment/>
    </xf>
    <xf numFmtId="41" fontId="14" fillId="5" borderId="6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13" fillId="6" borderId="1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41" fontId="9" fillId="5" borderId="6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7" borderId="0" xfId="0" applyFill="1" applyAlignment="1">
      <alignment/>
    </xf>
    <xf numFmtId="41" fontId="0" fillId="3" borderId="6" xfId="0" applyNumberFormat="1" applyFill="1" applyBorder="1" applyAlignment="1">
      <alignment/>
    </xf>
    <xf numFmtId="41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41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17" fillId="0" borderId="0" xfId="0" applyFont="1" applyAlignment="1">
      <alignment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5" fillId="9" borderId="1" xfId="0" applyFont="1" applyFill="1" applyBorder="1" applyAlignment="1">
      <alignment horizontal="center"/>
    </xf>
    <xf numFmtId="41" fontId="5" fillId="9" borderId="1" xfId="0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41" fontId="0" fillId="7" borderId="0" xfId="0" applyNumberFormat="1" applyFill="1" applyAlignment="1">
      <alignment/>
    </xf>
    <xf numFmtId="41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1" fillId="10" borderId="1" xfId="0" applyFont="1" applyFill="1" applyBorder="1" applyAlignment="1">
      <alignment/>
    </xf>
    <xf numFmtId="41" fontId="1" fillId="10" borderId="1" xfId="0" applyNumberFormat="1" applyFont="1" applyFill="1" applyBorder="1" applyAlignment="1">
      <alignment/>
    </xf>
    <xf numFmtId="0" fontId="1" fillId="10" borderId="1" xfId="0" applyNumberFormat="1" applyFont="1" applyFill="1" applyBorder="1" applyAlignment="1">
      <alignment/>
    </xf>
    <xf numFmtId="41" fontId="0" fillId="3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/>
    </xf>
    <xf numFmtId="2" fontId="1" fillId="9" borderId="1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22" fillId="11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15" fillId="10" borderId="0" xfId="0" applyNumberFormat="1" applyFont="1" applyFill="1" applyAlignment="1">
      <alignment horizontal="center"/>
    </xf>
    <xf numFmtId="41" fontId="15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NumberFormat="1" applyFill="1" applyAlignment="1">
      <alignment/>
    </xf>
    <xf numFmtId="0" fontId="0" fillId="10" borderId="0" xfId="0" applyNumberFormat="1" applyFill="1" applyAlignment="1">
      <alignment horizontal="center"/>
    </xf>
    <xf numFmtId="0" fontId="1" fillId="10" borderId="0" xfId="0" applyFont="1" applyFill="1" applyBorder="1" applyAlignment="1">
      <alignment/>
    </xf>
    <xf numFmtId="41" fontId="1" fillId="10" borderId="0" xfId="0" applyNumberFormat="1" applyFont="1" applyFill="1" applyBorder="1" applyAlignment="1">
      <alignment/>
    </xf>
    <xf numFmtId="0" fontId="1" fillId="1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moyenne de noeuds visités 
au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42.1"/>
            <c:noEndCap val="0"/>
          </c:errBars>
          <c:val>
            <c:numRef>
              <c:f>'noeuds visité'!$Q$123</c:f>
              <c:numCache>
                <c:ptCount val="1"/>
                <c:pt idx="0">
                  <c:v>146.25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errBars>
            <c:errDir val="y"/>
            <c:errBarType val="both"/>
            <c:errValType val="fixedVal"/>
            <c:val val="59.9"/>
            <c:noEndCap val="0"/>
          </c:errBars>
          <c:val>
            <c:numRef>
              <c:f>'[1]nombrevisites'!$P$122</c:f>
              <c:numCache>
                <c:ptCount val="1"/>
                <c:pt idx="0">
                  <c:v>150</c:v>
                </c:pt>
              </c:numCache>
            </c:numRef>
          </c:val>
        </c:ser>
        <c:overlap val="-20"/>
        <c:gapWidth val="200"/>
        <c:axId val="17545099"/>
        <c:axId val="23688164"/>
      </c:barChart>
      <c:catAx>
        <c:axId val="17545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88164"/>
        <c:crosses val="autoZero"/>
        <c:auto val="1"/>
        <c:lblOffset val="100"/>
        <c:noMultiLvlLbl val="0"/>
      </c:catAx>
      <c:valAx>
        <c:axId val="236881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de 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45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temps total</a:t>
            </a:r>
          </a:p>
        </c:rich>
      </c:tx>
      <c:layout>
        <c:manualLayout>
          <c:xMode val="factor"/>
          <c:yMode val="factor"/>
          <c:x val="0.015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2825"/>
          <c:w val="0.642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69.8"/>
            <c:noEndCap val="0"/>
          </c:errBars>
          <c:val>
            <c:numRef>
              <c:f>temps!$B$60</c:f>
              <c:numCache>
                <c:ptCount val="1"/>
                <c:pt idx="0">
                  <c:v>107.2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89.2"/>
            <c:noEndCap val="0"/>
          </c:errBars>
          <c:val>
            <c:numRef>
              <c:f>'[1]temps'!$C$56</c:f>
              <c:numCache>
                <c:ptCount val="1"/>
                <c:pt idx="0">
                  <c:v>130.6153846153846</c:v>
                </c:pt>
              </c:numCache>
            </c:numRef>
          </c:val>
        </c:ser>
        <c:overlap val="-20"/>
        <c:gapWidth val="200"/>
        <c:axId val="11866885"/>
        <c:axId val="39693102"/>
      </c:barChart>
      <c:catAx>
        <c:axId val="1186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693102"/>
        <c:crosses val="autoZero"/>
        <c:auto val="1"/>
        <c:lblOffset val="100"/>
        <c:noMultiLvlLbl val="0"/>
      </c:catAx>
      <c:valAx>
        <c:axId val="3969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secondes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66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moyenne de temps par question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55"/>
          <c:w val="0.708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temps!$C$51:$C$54</c:f>
              <c:numCache>
                <c:ptCount val="4"/>
                <c:pt idx="0">
                  <c:v>107.13333333333334</c:v>
                </c:pt>
                <c:pt idx="1">
                  <c:v>148.4</c:v>
                </c:pt>
                <c:pt idx="2">
                  <c:v>78.8</c:v>
                </c:pt>
                <c:pt idx="3">
                  <c:v>92.4884628337005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'[1]temps'!$C$50:$C$53</c:f>
              <c:numCache>
                <c:ptCount val="4"/>
                <c:pt idx="0">
                  <c:v>140.69230769230768</c:v>
                </c:pt>
                <c:pt idx="1">
                  <c:v>167.15384615384616</c:v>
                </c:pt>
                <c:pt idx="2">
                  <c:v>71.6923076923077</c:v>
                </c:pt>
                <c:pt idx="3">
                  <c:v>142.92307692307693</c:v>
                </c:pt>
              </c:numCache>
            </c:numRef>
          </c:val>
        </c:ser>
        <c:overlap val="-20"/>
        <c:gapWidth val="200"/>
        <c:axId val="21693599"/>
        <c:axId val="61024664"/>
      </c:barChart>
      <c:catAx>
        <c:axId val="21693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24664"/>
        <c:crosses val="autoZero"/>
        <c:auto val="1"/>
        <c:lblOffset val="100"/>
        <c:noMultiLvlLbl val="0"/>
      </c:catAx>
      <c:valAx>
        <c:axId val="610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secondes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93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15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moyenne de noeuds visité par question</a:t>
            </a:r>
          </a:p>
        </c:rich>
      </c:tx>
      <c:layout>
        <c:manualLayout>
          <c:xMode val="factor"/>
          <c:yMode val="factor"/>
          <c:x val="-0.009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325"/>
          <c:w val="0.651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2"/>
            <c:noEndCap val="0"/>
          </c:errBars>
          <c:val>
            <c:numRef>
              <c:f>'noeuds visité'!$R$123</c:f>
              <c:numCache>
                <c:ptCount val="1"/>
                <c:pt idx="0">
                  <c:v>9.75</c:v>
                </c:pt>
              </c:numCache>
            </c:numRef>
          </c:val>
        </c:ser>
        <c:ser>
          <c:idx val="1"/>
          <c:order val="1"/>
          <c:tx>
            <c:v>experts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4.6"/>
            <c:noEndCap val="0"/>
          </c:errBars>
          <c:val>
            <c:numRef>
              <c:f>'[1]nombrevisites'!$Q$122</c:f>
              <c:numCache>
                <c:ptCount val="1"/>
                <c:pt idx="0">
                  <c:v>11.538461538461537</c:v>
                </c:pt>
              </c:numCache>
            </c:numRef>
          </c:val>
        </c:ser>
        <c:axId val="12351065"/>
        <c:axId val="44050722"/>
      </c:barChart>
      <c:catAx>
        <c:axId val="1235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de 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050722"/>
        <c:crosses val="autoZero"/>
        <c:auto val="1"/>
        <c:lblOffset val="100"/>
        <c:noMultiLvlLbl val="0"/>
      </c:catAx>
      <c:valAx>
        <c:axId val="44050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4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moyenne de noeuds visités par question</a:t>
            </a:r>
          </a:p>
        </c:rich>
      </c:tx>
      <c:layout>
        <c:manualLayout>
          <c:xMode val="factor"/>
          <c:yMode val="factor"/>
          <c:x val="-0.028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7975"/>
          <c:w val="0.792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'noeuds visité'!$R$131:$R$134</c:f>
              <c:numCache>
                <c:ptCount val="4"/>
                <c:pt idx="0">
                  <c:v>6.13</c:v>
                </c:pt>
                <c:pt idx="1">
                  <c:v>13.4</c:v>
                </c:pt>
                <c:pt idx="2">
                  <c:v>8.13</c:v>
                </c:pt>
                <c:pt idx="3">
                  <c:v>11.33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'[1]nombrevisites'!$Q$130:$Q$133</c:f>
              <c:numCache>
                <c:ptCount val="4"/>
                <c:pt idx="0">
                  <c:v>8.7</c:v>
                </c:pt>
                <c:pt idx="1">
                  <c:v>14.38</c:v>
                </c:pt>
                <c:pt idx="2">
                  <c:v>5.6</c:v>
                </c:pt>
                <c:pt idx="3">
                  <c:v>17.38</c:v>
                </c:pt>
              </c:numCache>
            </c:numRef>
          </c:val>
        </c:ser>
        <c:overlap val="-20"/>
        <c:gapWidth val="200"/>
        <c:axId val="60912179"/>
        <c:axId val="11338700"/>
      </c:barChart>
      <c:catAx>
        <c:axId val="6091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8700"/>
        <c:crosses val="autoZero"/>
        <c:auto val="1"/>
        <c:lblOffset val="100"/>
        <c:noMultiLvlLbl val="0"/>
      </c:catAx>
      <c:valAx>
        <c:axId val="11338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de 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1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4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moyenne de noeuds différents visité par question</a:t>
            </a:r>
          </a:p>
        </c:rich>
      </c:tx>
      <c:layout>
        <c:manualLayout>
          <c:xMode val="factor"/>
          <c:yMode val="factor"/>
          <c:x val="0.01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3195"/>
          <c:w val="0.755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6"/>
            <c:noEndCap val="0"/>
          </c:errBars>
          <c:val>
            <c:numRef>
              <c:f>'noeuds visité'!$R$143</c:f>
              <c:numCache>
                <c:ptCount val="1"/>
                <c:pt idx="0">
                  <c:v>5.566666666666666</c:v>
                </c:pt>
              </c:numCache>
            </c:numRef>
          </c:val>
        </c:ser>
        <c:ser>
          <c:idx val="2"/>
          <c:order val="1"/>
          <c:tx>
            <c:v>Experts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1.6"/>
            <c:noEndCap val="0"/>
          </c:errBars>
          <c:val>
            <c:numRef>
              <c:f>'[1]nombrevisites'!$Q$138</c:f>
              <c:numCache>
                <c:ptCount val="1"/>
                <c:pt idx="0">
                  <c:v>6.461538461538462</c:v>
                </c:pt>
              </c:numCache>
            </c:numRef>
          </c:val>
        </c:ser>
        <c:axId val="34939437"/>
        <c:axId val="46019478"/>
      </c:barChart>
      <c:catAx>
        <c:axId val="3493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9478"/>
        <c:crosses val="autoZero"/>
        <c:auto val="1"/>
        <c:lblOffset val="100"/>
        <c:noMultiLvlLbl val="0"/>
      </c:catAx>
      <c:valAx>
        <c:axId val="46019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nombre de 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39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3425"/>
          <c:y val="0.5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Pourcentage des sujets qui ont trouvé la bonne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75"/>
          <c:w val="0.903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val>
            <c:numRef>
              <c:f>'trouvé la bonne page'!$C$56:$C$59</c:f>
              <c:numCache>
                <c:ptCount val="4"/>
                <c:pt idx="0">
                  <c:v>0.8</c:v>
                </c:pt>
                <c:pt idx="1">
                  <c:v>0.2</c:v>
                </c:pt>
                <c:pt idx="2">
                  <c:v>0.6666666666666666</c:v>
                </c:pt>
                <c:pt idx="3">
                  <c:v>0.26666666666666666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'[1]trouvé la bonne page'!$C$83:$C$86</c:f>
              <c:numCache>
                <c:ptCount val="4"/>
                <c:pt idx="0">
                  <c:v>0.8461538461538461</c:v>
                </c:pt>
                <c:pt idx="1">
                  <c:v>0.9230769230769231</c:v>
                </c:pt>
                <c:pt idx="2">
                  <c:v>0.9230769230769231</c:v>
                </c:pt>
                <c:pt idx="3">
                  <c:v>0.7692307692307693</c:v>
                </c:pt>
              </c:numCache>
            </c:numRef>
          </c:val>
        </c:ser>
        <c:overlap val="-20"/>
        <c:gapWidth val="200"/>
        <c:axId val="11522119"/>
        <c:axId val="36590208"/>
      </c:barChart>
      <c:catAx>
        <c:axId val="11522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0208"/>
        <c:crosses val="autoZero"/>
        <c:auto val="1"/>
        <c:lblOffset val="100"/>
        <c:noMultiLvlLbl val="0"/>
      </c:catAx>
      <c:valAx>
        <c:axId val="3659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pourcentage /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221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moyenne de pages pour trouver la 'bonne page'</a:t>
            </a:r>
          </a:p>
        </c:rich>
      </c:tx>
      <c:layout>
        <c:manualLayout>
          <c:xMode val="factor"/>
          <c:yMode val="factor"/>
          <c:x val="0.05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91"/>
          <c:w val="0.959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4"/>
            <c:noEndCap val="0"/>
          </c:errBars>
          <c:val>
            <c:numRef>
              <c:f>'trouvé la bonne page'!$F$56:$F$59</c:f>
              <c:numCache>
                <c:ptCount val="4"/>
                <c:pt idx="0">
                  <c:v>5.833333333333333</c:v>
                </c:pt>
                <c:pt idx="1">
                  <c:v>6.333333333333333</c:v>
                </c:pt>
                <c:pt idx="2">
                  <c:v>7.1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4"/>
            <c:noEndCap val="0"/>
          </c:errBars>
          <c:val>
            <c:numRef>
              <c:f>'[1]trouvé la bonne page'!$F$83:$F$86</c:f>
              <c:numCache>
                <c:ptCount val="4"/>
                <c:pt idx="0">
                  <c:v>5.090909090909091</c:v>
                </c:pt>
                <c:pt idx="1">
                  <c:v>5.583333333333333</c:v>
                </c:pt>
                <c:pt idx="2">
                  <c:v>4.5</c:v>
                </c:pt>
                <c:pt idx="3">
                  <c:v>11.8</c:v>
                </c:pt>
              </c:numCache>
            </c:numRef>
          </c:val>
        </c:ser>
        <c:overlap val="-20"/>
        <c:gapWidth val="200"/>
        <c:axId val="60876417"/>
        <c:axId val="11016842"/>
      </c:barChart>
      <c:catAx>
        <c:axId val="6087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16842"/>
        <c:crosses val="autoZero"/>
        <c:auto val="1"/>
        <c:lblOffset val="100"/>
        <c:noMultiLvlLbl val="0"/>
      </c:catAx>
      <c:valAx>
        <c:axId val="110168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764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moyenne de temps pour trouver la bonne page</a:t>
            </a:r>
          </a:p>
        </c:rich>
      </c:tx>
      <c:layout>
        <c:manualLayout>
          <c:xMode val="factor"/>
          <c:yMode val="factor"/>
          <c:x val="0.09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475"/>
          <c:w val="0.913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v>novices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'trouvé la bonne page'!$K$56:$K$59</c:f>
              <c:numCache>
                <c:ptCount val="4"/>
                <c:pt idx="0">
                  <c:v>66.76923076923077</c:v>
                </c:pt>
                <c:pt idx="1">
                  <c:v>119.66666666666667</c:v>
                </c:pt>
                <c:pt idx="2">
                  <c:v>32.9</c:v>
                </c:pt>
                <c:pt idx="3">
                  <c:v>79.5</c:v>
                </c:pt>
              </c:numCache>
            </c:numRef>
          </c:val>
        </c:ser>
        <c:ser>
          <c:idx val="1"/>
          <c:order val="1"/>
          <c:tx>
            <c:v>Experts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'[1]trouvé la bonne page'!$K$83:$K$86</c:f>
              <c:numCache>
                <c:ptCount val="4"/>
                <c:pt idx="0">
                  <c:v>58.36363636363637</c:v>
                </c:pt>
                <c:pt idx="1">
                  <c:v>43.916666666666664</c:v>
                </c:pt>
                <c:pt idx="2">
                  <c:v>8.75</c:v>
                </c:pt>
                <c:pt idx="3">
                  <c:v>86.7</c:v>
                </c:pt>
              </c:numCache>
            </c:numRef>
          </c:val>
        </c:ser>
        <c:overlap val="-20"/>
        <c:gapWidth val="200"/>
        <c:axId val="32042715"/>
        <c:axId val="19948980"/>
      </c:barChart>
      <c:catAx>
        <c:axId val="3204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48980"/>
        <c:crosses val="autoZero"/>
        <c:auto val="1"/>
        <c:lblOffset val="100"/>
        <c:noMultiLvlLbl val="0"/>
      </c:catAx>
      <c:valAx>
        <c:axId val="1994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secondes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42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4</xdr:col>
      <xdr:colOff>238125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32670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9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829050" y="28575"/>
        <a:ext cx="32766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4</xdr:col>
      <xdr:colOff>295275</xdr:colOff>
      <xdr:row>28</xdr:row>
      <xdr:rowOff>85725</xdr:rowOff>
    </xdr:to>
    <xdr:graphicFrame>
      <xdr:nvGraphicFramePr>
        <xdr:cNvPr id="2" name="Chart 2"/>
        <xdr:cNvGraphicFramePr/>
      </xdr:nvGraphicFramePr>
      <xdr:xfrm>
        <a:off x="28575" y="28575"/>
        <a:ext cx="3314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11</xdr:row>
      <xdr:rowOff>19050</xdr:rowOff>
    </xdr:from>
    <xdr:to>
      <xdr:col>10</xdr:col>
      <xdr:colOff>381000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857750" y="1800225"/>
        <a:ext cx="3143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19050</xdr:rowOff>
    </xdr:from>
    <xdr:to>
      <xdr:col>5</xdr:col>
      <xdr:colOff>228600</xdr:colOff>
      <xdr:row>28</xdr:row>
      <xdr:rowOff>76200</xdr:rowOff>
    </xdr:to>
    <xdr:graphicFrame>
      <xdr:nvGraphicFramePr>
        <xdr:cNvPr id="2" name="Chart 3"/>
        <xdr:cNvGraphicFramePr/>
      </xdr:nvGraphicFramePr>
      <xdr:xfrm>
        <a:off x="790575" y="19050"/>
        <a:ext cx="3248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219075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32385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371475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8100" y="9525"/>
        <a:ext cx="4905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0.17875</cdr:y>
    </cdr:from>
    <cdr:to>
      <cdr:x>0.0865</cdr:x>
      <cdr:y>0.70825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14350"/>
          <a:ext cx="42862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154800" rIns="72000" bIns="46800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nombre de pages</a:t>
          </a:r>
        </a:p>
      </cdr:txBody>
    </cdr:sp>
  </cdr:relSizeAnchor>
  <cdr:relSizeAnchor xmlns:cdr="http://schemas.openxmlformats.org/drawingml/2006/chartDrawing">
    <cdr:from>
      <cdr:x>0.02925</cdr:x>
      <cdr:y>0.73075</cdr:y>
    </cdr:from>
    <cdr:to>
      <cdr:x>0.04475</cdr:x>
      <cdr:y>0.7995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1240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0.89325</cdr:y>
    </cdr:from>
    <cdr:to>
      <cdr:x>0.10525</cdr:x>
      <cdr:y>0.975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6003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0.857</cdr:y>
    </cdr:from>
    <cdr:to>
      <cdr:x>0.10525</cdr:x>
      <cdr:y>0.93875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19100" y="24955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0.83725</cdr:y>
    </cdr:from>
    <cdr:to>
      <cdr:x>0.092</cdr:x>
      <cdr:y>0.919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" y="2438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953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8</xdr:col>
      <xdr:colOff>28575</xdr:colOff>
      <xdr:row>3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1245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685800</xdr:colOff>
      <xdr:row>21</xdr:row>
      <xdr:rowOff>19050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8580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381000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8575" y="19050"/>
        <a:ext cx="4924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STAF\STAF%2015\projet\Auwertung\IPSE\resultats_ipsc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brevisites"/>
      <sheetName val="chemin parcouru"/>
      <sheetName val="temps"/>
      <sheetName val="trouvé la bonne page"/>
    </sheetNames>
    <sheetDataSet>
      <sheetData sheetId="0">
        <row r="122">
          <cell r="P122">
            <v>150</v>
          </cell>
          <cell r="Q122">
            <v>11.538461538461537</v>
          </cell>
        </row>
        <row r="130">
          <cell r="Q130">
            <v>8.7</v>
          </cell>
        </row>
        <row r="131">
          <cell r="Q131">
            <v>14.38</v>
          </cell>
        </row>
        <row r="132">
          <cell r="Q132">
            <v>5.6</v>
          </cell>
        </row>
        <row r="133">
          <cell r="Q133">
            <v>17.38</v>
          </cell>
        </row>
        <row r="138">
          <cell r="Q138">
            <v>6.461538461538462</v>
          </cell>
        </row>
      </sheetData>
      <sheetData sheetId="2">
        <row r="50">
          <cell r="C50">
            <v>140.69230769230768</v>
          </cell>
        </row>
        <row r="51">
          <cell r="C51">
            <v>167.15384615384616</v>
          </cell>
        </row>
        <row r="52">
          <cell r="C52">
            <v>71.6923076923077</v>
          </cell>
        </row>
        <row r="53">
          <cell r="C53">
            <v>142.92307692307693</v>
          </cell>
        </row>
        <row r="56">
          <cell r="C56">
            <v>130.6153846153846</v>
          </cell>
        </row>
      </sheetData>
      <sheetData sheetId="3">
        <row r="83">
          <cell r="C83">
            <v>0.8461538461538461</v>
          </cell>
          <cell r="F83">
            <v>5.090909090909091</v>
          </cell>
          <cell r="K83">
            <v>58.36363636363637</v>
          </cell>
        </row>
        <row r="84">
          <cell r="C84">
            <v>0.9230769230769231</v>
          </cell>
          <cell r="F84">
            <v>5.583333333333333</v>
          </cell>
          <cell r="K84">
            <v>43.916666666666664</v>
          </cell>
        </row>
        <row r="85">
          <cell r="C85">
            <v>0.9230769230769231</v>
          </cell>
          <cell r="F85">
            <v>4.5</v>
          </cell>
          <cell r="K85">
            <v>8.75</v>
          </cell>
        </row>
        <row r="86">
          <cell r="C86">
            <v>0.7692307692307693</v>
          </cell>
          <cell r="F86">
            <v>11.8</v>
          </cell>
          <cell r="K86">
            <v>86.7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zoomScale="75" zoomScaleNormal="75" workbookViewId="0" topLeftCell="Q1">
      <selection activeCell="V2" sqref="V2"/>
    </sheetView>
  </sheetViews>
  <sheetFormatPr defaultColWidth="11.421875" defaultRowHeight="12.75"/>
  <cols>
    <col min="17" max="17" width="42.8515625" style="28" customWidth="1"/>
    <col min="18" max="18" width="40.8515625" style="29" customWidth="1"/>
    <col min="19" max="19" width="11.421875" style="33" customWidth="1"/>
    <col min="20" max="33" width="11.421875" style="30" customWidth="1"/>
  </cols>
  <sheetData>
    <row r="1" spans="1:19" ht="25.5">
      <c r="A1" s="39" t="s">
        <v>31</v>
      </c>
      <c r="B1" s="39"/>
      <c r="C1" s="39"/>
      <c r="D1" s="39"/>
      <c r="E1" s="39"/>
      <c r="F1" s="39"/>
      <c r="Q1" s="23"/>
      <c r="R1" s="24"/>
      <c r="S1" s="31"/>
    </row>
    <row r="4" spans="1:19" ht="15.75">
      <c r="A4" s="1"/>
      <c r="B4" s="6" t="s">
        <v>30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5" t="s">
        <v>22</v>
      </c>
      <c r="R4" s="22" t="s">
        <v>23</v>
      </c>
      <c r="S4" s="34" t="s">
        <v>36</v>
      </c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5"/>
      <c r="R5" s="22"/>
      <c r="S5" s="32"/>
    </row>
    <row r="6" spans="1:19" ht="15.75">
      <c r="A6" s="8" t="s">
        <v>32</v>
      </c>
      <c r="B6" s="7">
        <v>1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17</v>
      </c>
      <c r="Q6" s="26"/>
      <c r="R6" s="22" t="s">
        <v>24</v>
      </c>
      <c r="S6" s="32"/>
    </row>
    <row r="7" spans="1:19" ht="15.75">
      <c r="A7" s="4">
        <v>1101</v>
      </c>
      <c r="B7" s="4">
        <v>1</v>
      </c>
      <c r="C7" s="4">
        <v>1</v>
      </c>
      <c r="D7" s="4">
        <v>1</v>
      </c>
      <c r="E7" s="4">
        <v>2</v>
      </c>
      <c r="F7" s="4">
        <v>2</v>
      </c>
      <c r="G7" s="4">
        <v>2</v>
      </c>
      <c r="H7" s="4">
        <v>3</v>
      </c>
      <c r="I7" s="4">
        <v>3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26">
        <f>SUM(B7:P7)</f>
        <v>22</v>
      </c>
      <c r="R7" s="22">
        <f>AVERAGE(B7:P7)</f>
        <v>1.4666666666666666</v>
      </c>
      <c r="S7" s="32">
        <f>COUNTIF(B7:P7,"&gt;0")</f>
        <v>15</v>
      </c>
    </row>
    <row r="8" spans="1:19" ht="15.75">
      <c r="A8" s="4">
        <v>1201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1</v>
      </c>
      <c r="H8" s="4">
        <v>2</v>
      </c>
      <c r="I8" s="4">
        <v>2</v>
      </c>
      <c r="J8" s="4">
        <v>0</v>
      </c>
      <c r="K8" s="4">
        <v>1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26">
        <f aca="true" t="shared" si="0" ref="Q8:Q33">SUM(B8:P8)</f>
        <v>9</v>
      </c>
      <c r="R8" s="22">
        <f aca="true" t="shared" si="1" ref="R8:R31">AVERAGE(B8:P8)</f>
        <v>0.6</v>
      </c>
      <c r="S8" s="32">
        <f>COUNTIF(B8:P8,"&gt;0")</f>
        <v>6</v>
      </c>
    </row>
    <row r="9" spans="1:19" ht="15.75">
      <c r="A9" s="4">
        <v>1202</v>
      </c>
      <c r="B9" s="4">
        <v>1</v>
      </c>
      <c r="C9" s="4">
        <v>1</v>
      </c>
      <c r="D9" s="4">
        <v>1</v>
      </c>
      <c r="E9" s="4">
        <v>1</v>
      </c>
      <c r="F9" s="4">
        <v>4</v>
      </c>
      <c r="G9" s="4">
        <v>0</v>
      </c>
      <c r="H9" s="4">
        <v>3</v>
      </c>
      <c r="I9" s="4">
        <v>2</v>
      </c>
      <c r="J9" s="4">
        <v>2</v>
      </c>
      <c r="K9" s="4">
        <v>2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26">
        <f t="shared" si="0"/>
        <v>22</v>
      </c>
      <c r="R9" s="22">
        <f t="shared" si="1"/>
        <v>1.4666666666666666</v>
      </c>
      <c r="S9" s="32">
        <f aca="true" t="shared" si="2" ref="S9:S29">COUNTIF(B9:P9,"&gt;0")</f>
        <v>14</v>
      </c>
    </row>
    <row r="10" spans="1:19" ht="15.75">
      <c r="A10" s="4">
        <v>1203</v>
      </c>
      <c r="B10" s="4">
        <v>1</v>
      </c>
      <c r="C10" s="4">
        <v>1</v>
      </c>
      <c r="D10" s="4">
        <v>1</v>
      </c>
      <c r="E10" s="4">
        <v>1</v>
      </c>
      <c r="F10" s="4">
        <v>2</v>
      </c>
      <c r="G10" s="4">
        <v>0</v>
      </c>
      <c r="H10" s="4">
        <v>2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26">
        <f t="shared" si="0"/>
        <v>16</v>
      </c>
      <c r="R10" s="22">
        <f t="shared" si="1"/>
        <v>1.0666666666666667</v>
      </c>
      <c r="S10" s="32">
        <f t="shared" si="2"/>
        <v>14</v>
      </c>
    </row>
    <row r="11" spans="1:19" ht="15.75">
      <c r="A11" s="4">
        <v>1204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26">
        <f t="shared" si="0"/>
        <v>0</v>
      </c>
      <c r="R11" s="22">
        <f t="shared" si="1"/>
        <v>0</v>
      </c>
      <c r="S11" s="32">
        <f t="shared" si="2"/>
        <v>0</v>
      </c>
    </row>
    <row r="12" spans="1:19" ht="15.75">
      <c r="A12" s="4">
        <v>1301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6">
        <f t="shared" si="0"/>
        <v>4</v>
      </c>
      <c r="R12" s="22">
        <f t="shared" si="1"/>
        <v>0.26666666666666666</v>
      </c>
      <c r="S12" s="32">
        <f t="shared" si="2"/>
        <v>3</v>
      </c>
    </row>
    <row r="13" spans="1:19" ht="15.75">
      <c r="A13" s="4">
        <v>1302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6">
        <f t="shared" si="0"/>
        <v>1</v>
      </c>
      <c r="R13" s="22">
        <f t="shared" si="1"/>
        <v>0.06666666666666667</v>
      </c>
      <c r="S13" s="32">
        <f t="shared" si="2"/>
        <v>1</v>
      </c>
    </row>
    <row r="14" spans="1:19" ht="15.75">
      <c r="A14" s="4">
        <v>1303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26">
        <f t="shared" si="0"/>
        <v>1</v>
      </c>
      <c r="R14" s="22">
        <f t="shared" si="1"/>
        <v>0.06666666666666667</v>
      </c>
      <c r="S14" s="32">
        <f t="shared" si="2"/>
        <v>1</v>
      </c>
    </row>
    <row r="15" spans="1:19" ht="15.75">
      <c r="A15" s="4">
        <v>1304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6">
        <f t="shared" si="0"/>
        <v>1</v>
      </c>
      <c r="R15" s="22">
        <f t="shared" si="1"/>
        <v>0.06666666666666667</v>
      </c>
      <c r="S15" s="32">
        <f t="shared" si="2"/>
        <v>1</v>
      </c>
    </row>
    <row r="16" spans="1:33" s="13" customFormat="1" ht="15.75">
      <c r="A16" s="12">
        <v>1305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0</v>
      </c>
      <c r="I16" s="12">
        <v>1</v>
      </c>
      <c r="J16" s="12">
        <v>1</v>
      </c>
      <c r="K16" s="12">
        <v>1</v>
      </c>
      <c r="L16" s="12">
        <v>0</v>
      </c>
      <c r="M16" s="12">
        <v>1</v>
      </c>
      <c r="N16" s="12">
        <v>1</v>
      </c>
      <c r="O16" s="12">
        <v>1</v>
      </c>
      <c r="P16" s="12">
        <v>1</v>
      </c>
      <c r="Q16" s="27">
        <f t="shared" si="0"/>
        <v>13</v>
      </c>
      <c r="R16" s="22">
        <f t="shared" si="1"/>
        <v>0.8666666666666667</v>
      </c>
      <c r="S16" s="38">
        <f t="shared" si="2"/>
        <v>13</v>
      </c>
      <c r="T16" s="37" t="s">
        <v>37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19" ht="15.75">
      <c r="A17" s="4">
        <v>1306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26">
        <f t="shared" si="0"/>
        <v>0</v>
      </c>
      <c r="R17" s="22">
        <f t="shared" si="1"/>
        <v>0</v>
      </c>
      <c r="S17" s="32">
        <f t="shared" si="2"/>
        <v>0</v>
      </c>
    </row>
    <row r="18" spans="1:19" ht="15.75">
      <c r="A18" s="4">
        <v>1401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26">
        <f t="shared" si="0"/>
        <v>0</v>
      </c>
      <c r="R18" s="22">
        <f t="shared" si="1"/>
        <v>0</v>
      </c>
      <c r="S18" s="32">
        <f t="shared" si="2"/>
        <v>0</v>
      </c>
    </row>
    <row r="19" spans="1:19" ht="15.75">
      <c r="A19" s="4">
        <v>1501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26">
        <f t="shared" si="0"/>
        <v>0</v>
      </c>
      <c r="R19" s="22">
        <f t="shared" si="1"/>
        <v>0</v>
      </c>
      <c r="S19" s="32">
        <f t="shared" si="2"/>
        <v>0</v>
      </c>
    </row>
    <row r="20" spans="1:19" ht="15.75">
      <c r="A20" s="4">
        <v>1502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26">
        <f t="shared" si="0"/>
        <v>0</v>
      </c>
      <c r="R20" s="22">
        <f t="shared" si="1"/>
        <v>0</v>
      </c>
      <c r="S20" s="32">
        <f t="shared" si="2"/>
        <v>0</v>
      </c>
    </row>
    <row r="21" spans="1:19" ht="15.75">
      <c r="A21" s="4">
        <v>1503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6">
        <f t="shared" si="0"/>
        <v>0</v>
      </c>
      <c r="R21" s="22">
        <f t="shared" si="1"/>
        <v>0</v>
      </c>
      <c r="S21" s="32">
        <f t="shared" si="2"/>
        <v>0</v>
      </c>
    </row>
    <row r="22" spans="1:19" ht="15.75">
      <c r="A22" s="4">
        <v>1504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26">
        <f t="shared" si="0"/>
        <v>1</v>
      </c>
      <c r="R22" s="22">
        <f t="shared" si="1"/>
        <v>0.06666666666666667</v>
      </c>
      <c r="S22" s="32">
        <f t="shared" si="2"/>
        <v>1</v>
      </c>
    </row>
    <row r="23" spans="1:19" ht="15.75">
      <c r="A23" s="4">
        <v>1505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26">
        <f t="shared" si="0"/>
        <v>2</v>
      </c>
      <c r="R23" s="22">
        <f t="shared" si="1"/>
        <v>0.13333333333333333</v>
      </c>
      <c r="S23" s="32">
        <f t="shared" si="2"/>
        <v>1</v>
      </c>
    </row>
    <row r="24" spans="1:19" ht="15.75">
      <c r="A24" s="4">
        <v>1506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26">
        <f t="shared" si="0"/>
        <v>0</v>
      </c>
      <c r="R24" s="22">
        <f t="shared" si="1"/>
        <v>0</v>
      </c>
      <c r="S24" s="32">
        <f t="shared" si="2"/>
        <v>0</v>
      </c>
    </row>
    <row r="25" spans="1:19" ht="15.75">
      <c r="A25" s="4">
        <v>1507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26">
        <f t="shared" si="0"/>
        <v>0</v>
      </c>
      <c r="R25" s="22">
        <f t="shared" si="1"/>
        <v>0</v>
      </c>
      <c r="S25" s="32">
        <f t="shared" si="2"/>
        <v>0</v>
      </c>
    </row>
    <row r="26" spans="1:19" ht="15.75">
      <c r="A26" s="4">
        <v>1508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26">
        <f t="shared" si="0"/>
        <v>0</v>
      </c>
      <c r="R26" s="22">
        <f t="shared" si="1"/>
        <v>0</v>
      </c>
      <c r="S26" s="32">
        <f t="shared" si="2"/>
        <v>0</v>
      </c>
    </row>
    <row r="27" spans="1:19" ht="15.75">
      <c r="A27" s="4">
        <v>1509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26">
        <f t="shared" si="0"/>
        <v>0</v>
      </c>
      <c r="R27" s="22">
        <f t="shared" si="1"/>
        <v>0</v>
      </c>
      <c r="S27" s="32">
        <f t="shared" si="2"/>
        <v>0</v>
      </c>
    </row>
    <row r="28" spans="1:19" ht="15.75">
      <c r="A28" s="4">
        <v>1510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26">
        <f t="shared" si="0"/>
        <v>0</v>
      </c>
      <c r="R28" s="22">
        <f t="shared" si="1"/>
        <v>0</v>
      </c>
      <c r="S28" s="32">
        <f t="shared" si="2"/>
        <v>0</v>
      </c>
    </row>
    <row r="29" spans="1:19" ht="15.75">
      <c r="A29" s="4">
        <v>1511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26">
        <f t="shared" si="0"/>
        <v>0</v>
      </c>
      <c r="R29" s="22">
        <f t="shared" si="1"/>
        <v>0</v>
      </c>
      <c r="S29" s="32">
        <f t="shared" si="2"/>
        <v>0</v>
      </c>
    </row>
    <row r="30" spans="1:19" ht="15.75">
      <c r="A30" s="1"/>
      <c r="O30" s="1"/>
      <c r="P30" s="1"/>
      <c r="Q30" s="25"/>
      <c r="R30" s="22"/>
      <c r="S30" s="32"/>
    </row>
    <row r="31" spans="1:34" s="20" customFormat="1" ht="15.75">
      <c r="A31" s="19" t="s">
        <v>25</v>
      </c>
      <c r="B31" s="20">
        <f aca="true" t="shared" si="3" ref="B31:P31">SUM(B7:B30)</f>
        <v>4</v>
      </c>
      <c r="C31" s="20">
        <f t="shared" si="3"/>
        <v>4</v>
      </c>
      <c r="D31" s="20">
        <f t="shared" si="3"/>
        <v>4</v>
      </c>
      <c r="E31" s="20">
        <f t="shared" si="3"/>
        <v>6</v>
      </c>
      <c r="F31" s="20">
        <f t="shared" si="3"/>
        <v>11</v>
      </c>
      <c r="G31" s="20">
        <f t="shared" si="3"/>
        <v>8</v>
      </c>
      <c r="H31" s="20">
        <f t="shared" si="3"/>
        <v>13</v>
      </c>
      <c r="I31" s="20">
        <f t="shared" si="3"/>
        <v>9</v>
      </c>
      <c r="J31" s="20">
        <f t="shared" si="3"/>
        <v>5</v>
      </c>
      <c r="K31" s="20">
        <f t="shared" si="3"/>
        <v>8</v>
      </c>
      <c r="L31" s="20">
        <f t="shared" si="3"/>
        <v>3</v>
      </c>
      <c r="M31" s="20">
        <f t="shared" si="3"/>
        <v>4</v>
      </c>
      <c r="N31" s="20">
        <f t="shared" si="3"/>
        <v>5</v>
      </c>
      <c r="O31" s="19">
        <f t="shared" si="3"/>
        <v>4</v>
      </c>
      <c r="P31" s="19">
        <f t="shared" si="3"/>
        <v>4</v>
      </c>
      <c r="Q31" s="19">
        <f t="shared" si="0"/>
        <v>92</v>
      </c>
      <c r="R31" s="21">
        <f t="shared" si="1"/>
        <v>6.133333333333334</v>
      </c>
      <c r="S31" s="32">
        <f>COUNTIF(S7:T29,"&gt;0")</f>
        <v>11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5"/>
    </row>
    <row r="32" spans="1:33" s="18" customFormat="1" ht="15.75">
      <c r="A32" s="17" t="s">
        <v>26</v>
      </c>
      <c r="O32" s="17"/>
      <c r="P32" s="17"/>
      <c r="Q32" s="25"/>
      <c r="R32" s="22"/>
      <c r="S32" s="3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s="18" customFormat="1" ht="15.75">
      <c r="A33" s="17"/>
      <c r="B33" s="18">
        <f>COUNTIF(B7:B29,"&gt;0")</f>
        <v>4</v>
      </c>
      <c r="C33" s="18">
        <f>COUNTIF(C7:C29,"&gt;0")</f>
        <v>4</v>
      </c>
      <c r="D33" s="18">
        <f>COUNTIF(D7:D29,"&gt;0")</f>
        <v>4</v>
      </c>
      <c r="E33" s="18">
        <f>COUNTIF(E7:E29,"&gt;0")</f>
        <v>5</v>
      </c>
      <c r="F33" s="18">
        <f aca="true" t="shared" si="4" ref="F33:O33">COUNTIF(F7:F29,"&gt;0")</f>
        <v>5</v>
      </c>
      <c r="G33" s="18">
        <f t="shared" si="4"/>
        <v>7</v>
      </c>
      <c r="H33" s="18">
        <f t="shared" si="4"/>
        <v>6</v>
      </c>
      <c r="I33" s="18">
        <f t="shared" si="4"/>
        <v>5</v>
      </c>
      <c r="J33" s="18">
        <f t="shared" si="4"/>
        <v>4</v>
      </c>
      <c r="K33" s="18">
        <f t="shared" si="4"/>
        <v>6</v>
      </c>
      <c r="L33" s="18">
        <f t="shared" si="4"/>
        <v>3</v>
      </c>
      <c r="M33" s="18">
        <f t="shared" si="4"/>
        <v>4</v>
      </c>
      <c r="N33" s="18">
        <f t="shared" si="4"/>
        <v>5</v>
      </c>
      <c r="O33" s="18">
        <f t="shared" si="4"/>
        <v>4</v>
      </c>
      <c r="P33" s="18">
        <f>COUNTIF(P7:P29,"&gt;0")</f>
        <v>4</v>
      </c>
      <c r="Q33" s="60">
        <f t="shared" si="0"/>
        <v>70</v>
      </c>
      <c r="R33" s="21">
        <f>AVERAGE(B33:P33)</f>
        <v>4.666666666666667</v>
      </c>
      <c r="S33" s="3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19" ht="15.75">
      <c r="A34" s="1"/>
      <c r="B34" s="10" t="s">
        <v>44</v>
      </c>
      <c r="O34" s="1"/>
      <c r="P34" s="1"/>
      <c r="Q34" s="25"/>
      <c r="R34" s="22"/>
      <c r="S34" s="32"/>
    </row>
    <row r="35" spans="1:19" ht="15.75">
      <c r="A35" s="9" t="s">
        <v>33</v>
      </c>
      <c r="B35" s="10">
        <v>1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  <c r="N35" s="10">
        <v>14</v>
      </c>
      <c r="O35" s="6">
        <v>15</v>
      </c>
      <c r="P35" s="6">
        <v>17</v>
      </c>
      <c r="Q35" s="25"/>
      <c r="R35" s="22" t="s">
        <v>27</v>
      </c>
      <c r="S35" s="32"/>
    </row>
    <row r="36" spans="1:19" ht="15.75">
      <c r="A36">
        <v>1101</v>
      </c>
      <c r="B36">
        <v>1</v>
      </c>
      <c r="C36">
        <v>1</v>
      </c>
      <c r="D36">
        <v>2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3</v>
      </c>
      <c r="N36">
        <v>1</v>
      </c>
      <c r="O36" s="1">
        <v>1</v>
      </c>
      <c r="P36" s="1">
        <v>1</v>
      </c>
      <c r="Q36" s="25">
        <f aca="true" t="shared" si="5" ref="Q36:Q62">SUM(B36:P36)</f>
        <v>18</v>
      </c>
      <c r="R36" s="22">
        <f aca="true" t="shared" si="6" ref="R36:R62">AVERAGE(B36:P36)</f>
        <v>1.2</v>
      </c>
      <c r="S36" s="32">
        <f aca="true" t="shared" si="7" ref="S36:S58">COUNTIF(B36:P36,"&gt;0")</f>
        <v>15</v>
      </c>
    </row>
    <row r="37" spans="1:19" ht="15.75">
      <c r="A37">
        <v>1201</v>
      </c>
      <c r="B37">
        <v>0</v>
      </c>
      <c r="C37">
        <v>0</v>
      </c>
      <c r="D37">
        <v>1</v>
      </c>
      <c r="E37">
        <v>2</v>
      </c>
      <c r="F37">
        <v>1</v>
      </c>
      <c r="G37">
        <v>1</v>
      </c>
      <c r="H37">
        <v>0</v>
      </c>
      <c r="I37">
        <v>1</v>
      </c>
      <c r="J37">
        <v>0</v>
      </c>
      <c r="K37">
        <v>0</v>
      </c>
      <c r="L37">
        <v>1</v>
      </c>
      <c r="M37">
        <v>3</v>
      </c>
      <c r="N37">
        <v>4</v>
      </c>
      <c r="O37" s="1">
        <v>2</v>
      </c>
      <c r="P37" s="1">
        <v>0</v>
      </c>
      <c r="Q37" s="25">
        <f t="shared" si="5"/>
        <v>16</v>
      </c>
      <c r="R37" s="22">
        <f t="shared" si="6"/>
        <v>1.0666666666666667</v>
      </c>
      <c r="S37" s="32">
        <f t="shared" si="7"/>
        <v>9</v>
      </c>
    </row>
    <row r="38" spans="1:19" ht="15.75">
      <c r="A38">
        <v>1202</v>
      </c>
      <c r="B38">
        <v>4</v>
      </c>
      <c r="C38">
        <v>4</v>
      </c>
      <c r="D38">
        <v>5</v>
      </c>
      <c r="E38">
        <v>4</v>
      </c>
      <c r="F38">
        <v>6</v>
      </c>
      <c r="G38">
        <v>1</v>
      </c>
      <c r="H38">
        <v>0</v>
      </c>
      <c r="I38">
        <v>8</v>
      </c>
      <c r="J38">
        <v>4</v>
      </c>
      <c r="K38">
        <v>2</v>
      </c>
      <c r="L38">
        <v>3</v>
      </c>
      <c r="M38">
        <v>10</v>
      </c>
      <c r="N38">
        <v>9</v>
      </c>
      <c r="O38" s="1">
        <v>7</v>
      </c>
      <c r="P38" s="1">
        <v>2</v>
      </c>
      <c r="Q38" s="25">
        <f t="shared" si="5"/>
        <v>69</v>
      </c>
      <c r="R38" s="22">
        <f t="shared" si="6"/>
        <v>4.6</v>
      </c>
      <c r="S38" s="32">
        <f t="shared" si="7"/>
        <v>14</v>
      </c>
    </row>
    <row r="39" spans="1:19" ht="15.75">
      <c r="A39">
        <v>1203</v>
      </c>
      <c r="B39">
        <v>3</v>
      </c>
      <c r="C39">
        <v>1</v>
      </c>
      <c r="D39">
        <v>2</v>
      </c>
      <c r="E39">
        <v>5</v>
      </c>
      <c r="F39">
        <v>3</v>
      </c>
      <c r="G39">
        <v>2</v>
      </c>
      <c r="H39">
        <v>0</v>
      </c>
      <c r="I39">
        <v>7</v>
      </c>
      <c r="J39">
        <v>2</v>
      </c>
      <c r="K39">
        <v>3</v>
      </c>
      <c r="L39">
        <v>1</v>
      </c>
      <c r="M39">
        <v>5</v>
      </c>
      <c r="N39">
        <v>9</v>
      </c>
      <c r="O39" s="1">
        <v>3</v>
      </c>
      <c r="P39" s="1">
        <v>0</v>
      </c>
      <c r="Q39" s="25">
        <f t="shared" si="5"/>
        <v>46</v>
      </c>
      <c r="R39" s="22">
        <f t="shared" si="6"/>
        <v>3.066666666666667</v>
      </c>
      <c r="S39" s="32">
        <f t="shared" si="7"/>
        <v>13</v>
      </c>
    </row>
    <row r="40" spans="1:19" ht="15.75">
      <c r="A40">
        <v>1204</v>
      </c>
      <c r="B40">
        <v>1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">
        <v>0</v>
      </c>
      <c r="P40" s="1">
        <v>0</v>
      </c>
      <c r="Q40" s="25">
        <f t="shared" si="5"/>
        <v>2</v>
      </c>
      <c r="R40" s="22">
        <f t="shared" si="6"/>
        <v>0.13333333333333333</v>
      </c>
      <c r="S40" s="32">
        <f t="shared" si="7"/>
        <v>2</v>
      </c>
    </row>
    <row r="41" spans="1:19" ht="15.75">
      <c r="A41">
        <v>1301</v>
      </c>
      <c r="B41">
        <v>1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1</v>
      </c>
      <c r="N41">
        <v>0</v>
      </c>
      <c r="O41" s="1">
        <v>0</v>
      </c>
      <c r="P41" s="1">
        <v>1</v>
      </c>
      <c r="Q41" s="25">
        <f t="shared" si="5"/>
        <v>7</v>
      </c>
      <c r="R41" s="22">
        <f t="shared" si="6"/>
        <v>0.4666666666666667</v>
      </c>
      <c r="S41" s="32">
        <f t="shared" si="7"/>
        <v>5</v>
      </c>
    </row>
    <row r="42" spans="1:33" s="16" customFormat="1" ht="15.75">
      <c r="A42" s="14">
        <v>1302</v>
      </c>
      <c r="B42" s="14">
        <v>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3</v>
      </c>
      <c r="L42" s="14">
        <v>0</v>
      </c>
      <c r="M42" s="14">
        <v>0</v>
      </c>
      <c r="N42" s="14">
        <v>0</v>
      </c>
      <c r="O42" s="15">
        <v>0</v>
      </c>
      <c r="P42" s="15">
        <v>0</v>
      </c>
      <c r="Q42" s="25">
        <f t="shared" si="5"/>
        <v>4</v>
      </c>
      <c r="R42" s="22">
        <f t="shared" si="6"/>
        <v>0.26666666666666666</v>
      </c>
      <c r="S42" s="38">
        <f t="shared" si="7"/>
        <v>2</v>
      </c>
      <c r="T42" s="37" t="s">
        <v>37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19" ht="15.75">
      <c r="A43">
        <v>1303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 s="1">
        <v>0</v>
      </c>
      <c r="P43" s="1">
        <v>0</v>
      </c>
      <c r="Q43" s="25">
        <f t="shared" si="5"/>
        <v>2</v>
      </c>
      <c r="R43" s="22">
        <f t="shared" si="6"/>
        <v>0.13333333333333333</v>
      </c>
      <c r="S43" s="32">
        <f t="shared" si="7"/>
        <v>1</v>
      </c>
    </row>
    <row r="44" spans="1:19" ht="15.75">
      <c r="A44">
        <v>1304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3</v>
      </c>
      <c r="O44" s="1">
        <v>0</v>
      </c>
      <c r="P44" s="1">
        <v>0</v>
      </c>
      <c r="Q44" s="25">
        <f t="shared" si="5"/>
        <v>3</v>
      </c>
      <c r="R44" s="22">
        <f t="shared" si="6"/>
        <v>0.2</v>
      </c>
      <c r="S44" s="32">
        <f t="shared" si="7"/>
        <v>1</v>
      </c>
    </row>
    <row r="45" spans="1:19" ht="15.75">
      <c r="A45">
        <v>1305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 s="1">
        <v>0</v>
      </c>
      <c r="P45" s="1">
        <v>0</v>
      </c>
      <c r="Q45" s="25">
        <f t="shared" si="5"/>
        <v>2</v>
      </c>
      <c r="R45" s="22">
        <f t="shared" si="6"/>
        <v>0.13333333333333333</v>
      </c>
      <c r="S45" s="32">
        <f t="shared" si="7"/>
        <v>1</v>
      </c>
    </row>
    <row r="46" spans="1:19" ht="15.75">
      <c r="A46">
        <v>1306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4</v>
      </c>
      <c r="O46" s="1">
        <v>0</v>
      </c>
      <c r="P46" s="1">
        <v>0</v>
      </c>
      <c r="Q46" s="25">
        <f t="shared" si="5"/>
        <v>5</v>
      </c>
      <c r="R46" s="22">
        <f t="shared" si="6"/>
        <v>0.3333333333333333</v>
      </c>
      <c r="S46" s="32">
        <f t="shared" si="7"/>
        <v>2</v>
      </c>
    </row>
    <row r="47" spans="1:19" ht="15.75">
      <c r="A47">
        <v>1401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1">
        <v>0</v>
      </c>
      <c r="P47" s="1">
        <v>0</v>
      </c>
      <c r="Q47" s="25">
        <f t="shared" si="5"/>
        <v>0</v>
      </c>
      <c r="R47" s="22">
        <f t="shared" si="6"/>
        <v>0</v>
      </c>
      <c r="S47" s="32">
        <f t="shared" si="7"/>
        <v>0</v>
      </c>
    </row>
    <row r="48" spans="1:19" ht="15.75">
      <c r="A48">
        <v>1501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 s="1">
        <v>0</v>
      </c>
      <c r="P48" s="1">
        <v>0</v>
      </c>
      <c r="Q48" s="25">
        <f t="shared" si="5"/>
        <v>0</v>
      </c>
      <c r="R48" s="22">
        <f t="shared" si="6"/>
        <v>0</v>
      </c>
      <c r="S48" s="32">
        <f t="shared" si="7"/>
        <v>0</v>
      </c>
    </row>
    <row r="49" spans="1:19" ht="15.75">
      <c r="A49">
        <v>1502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1</v>
      </c>
      <c r="N49">
        <v>1</v>
      </c>
      <c r="O49" s="1">
        <v>0</v>
      </c>
      <c r="P49" s="1">
        <v>0</v>
      </c>
      <c r="Q49" s="25">
        <f t="shared" si="5"/>
        <v>4</v>
      </c>
      <c r="R49" s="22">
        <f t="shared" si="6"/>
        <v>0.26666666666666666</v>
      </c>
      <c r="S49" s="32">
        <f t="shared" si="7"/>
        <v>4</v>
      </c>
    </row>
    <row r="50" spans="1:19" ht="15.75">
      <c r="A50">
        <v>1503</v>
      </c>
      <c r="B50">
        <v>1</v>
      </c>
      <c r="C50">
        <v>2</v>
      </c>
      <c r="D50">
        <v>2</v>
      </c>
      <c r="E50">
        <v>0</v>
      </c>
      <c r="F50">
        <v>1</v>
      </c>
      <c r="G50">
        <v>0</v>
      </c>
      <c r="H50">
        <v>0</v>
      </c>
      <c r="I50">
        <v>1</v>
      </c>
      <c r="J50">
        <v>1</v>
      </c>
      <c r="K50">
        <v>0</v>
      </c>
      <c r="L50">
        <v>1</v>
      </c>
      <c r="M50">
        <v>2</v>
      </c>
      <c r="N50">
        <v>0</v>
      </c>
      <c r="O50" s="1">
        <v>2</v>
      </c>
      <c r="P50" s="1">
        <v>1</v>
      </c>
      <c r="Q50" s="25">
        <f t="shared" si="5"/>
        <v>14</v>
      </c>
      <c r="R50" s="22">
        <f t="shared" si="6"/>
        <v>0.9333333333333333</v>
      </c>
      <c r="S50" s="32">
        <f t="shared" si="7"/>
        <v>10</v>
      </c>
    </row>
    <row r="51" spans="1:19" ht="15.75">
      <c r="A51">
        <v>1504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 s="1">
        <v>0</v>
      </c>
      <c r="P51" s="1">
        <v>0</v>
      </c>
      <c r="Q51" s="25">
        <f t="shared" si="5"/>
        <v>1</v>
      </c>
      <c r="R51" s="22">
        <f t="shared" si="6"/>
        <v>0.06666666666666667</v>
      </c>
      <c r="S51" s="32">
        <f t="shared" si="7"/>
        <v>1</v>
      </c>
    </row>
    <row r="52" spans="1:19" ht="15.75">
      <c r="A52">
        <v>1505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 s="1">
        <v>0</v>
      </c>
      <c r="P52" s="1">
        <v>0</v>
      </c>
      <c r="Q52" s="25">
        <f t="shared" si="5"/>
        <v>4</v>
      </c>
      <c r="R52" s="22">
        <f t="shared" si="6"/>
        <v>0.26666666666666666</v>
      </c>
      <c r="S52" s="32">
        <f t="shared" si="7"/>
        <v>2</v>
      </c>
    </row>
    <row r="53" spans="1:19" ht="15.75">
      <c r="A53">
        <v>1506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 s="1">
        <v>0</v>
      </c>
      <c r="P53" s="1">
        <v>0</v>
      </c>
      <c r="Q53" s="25">
        <f t="shared" si="5"/>
        <v>1</v>
      </c>
      <c r="R53" s="22">
        <f t="shared" si="6"/>
        <v>0.06666666666666667</v>
      </c>
      <c r="S53" s="32">
        <f t="shared" si="7"/>
        <v>1</v>
      </c>
    </row>
    <row r="54" spans="1:19" ht="15.75">
      <c r="A54">
        <v>1507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0</v>
      </c>
      <c r="O54" s="1">
        <v>0</v>
      </c>
      <c r="P54" s="1">
        <v>0</v>
      </c>
      <c r="Q54" s="25">
        <f t="shared" si="5"/>
        <v>2</v>
      </c>
      <c r="R54" s="22">
        <f t="shared" si="6"/>
        <v>0.13333333333333333</v>
      </c>
      <c r="S54" s="32">
        <f t="shared" si="7"/>
        <v>1</v>
      </c>
    </row>
    <row r="55" spans="1:19" ht="15.75">
      <c r="A55">
        <v>1508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 s="1">
        <v>0</v>
      </c>
      <c r="P55" s="1">
        <v>0</v>
      </c>
      <c r="Q55" s="25">
        <f t="shared" si="5"/>
        <v>0</v>
      </c>
      <c r="R55" s="22">
        <f t="shared" si="6"/>
        <v>0</v>
      </c>
      <c r="S55" s="32">
        <f t="shared" si="7"/>
        <v>0</v>
      </c>
    </row>
    <row r="56" spans="1:19" ht="15.75">
      <c r="A56">
        <v>1509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1">
        <v>0</v>
      </c>
      <c r="P56" s="1">
        <v>0</v>
      </c>
      <c r="Q56" s="25">
        <f t="shared" si="5"/>
        <v>0</v>
      </c>
      <c r="R56" s="22">
        <f t="shared" si="6"/>
        <v>0</v>
      </c>
      <c r="S56" s="32">
        <f t="shared" si="7"/>
        <v>0</v>
      </c>
    </row>
    <row r="57" spans="1:19" ht="15.75">
      <c r="A57">
        <v>1510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 s="1">
        <v>0</v>
      </c>
      <c r="P57" s="1">
        <v>0</v>
      </c>
      <c r="Q57" s="25">
        <f t="shared" si="5"/>
        <v>0</v>
      </c>
      <c r="R57" s="22">
        <f t="shared" si="6"/>
        <v>0</v>
      </c>
      <c r="S57" s="32">
        <f t="shared" si="7"/>
        <v>0</v>
      </c>
    </row>
    <row r="58" spans="1:19" ht="15.75">
      <c r="A58">
        <v>1511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 s="1">
        <v>0</v>
      </c>
      <c r="P58" s="1">
        <v>0</v>
      </c>
      <c r="Q58" s="25">
        <f t="shared" si="5"/>
        <v>1</v>
      </c>
      <c r="R58" s="22">
        <f t="shared" si="6"/>
        <v>0.06666666666666667</v>
      </c>
      <c r="S58" s="32">
        <f t="shared" si="7"/>
        <v>1</v>
      </c>
    </row>
    <row r="59" spans="1:19" ht="15.75">
      <c r="A59" s="1"/>
      <c r="O59" s="1"/>
      <c r="P59" s="1"/>
      <c r="Q59" s="25"/>
      <c r="R59" s="22"/>
      <c r="S59" s="32"/>
    </row>
    <row r="60" spans="1:34" s="20" customFormat="1" ht="15.75">
      <c r="A60" s="19" t="s">
        <v>25</v>
      </c>
      <c r="B60" s="20">
        <f aca="true" t="shared" si="8" ref="B60:P60">SUM(B36:B59)</f>
        <v>12</v>
      </c>
      <c r="C60" s="20">
        <f t="shared" si="8"/>
        <v>8</v>
      </c>
      <c r="D60" s="20">
        <f t="shared" si="8"/>
        <v>15</v>
      </c>
      <c r="E60" s="20">
        <f t="shared" si="8"/>
        <v>15</v>
      </c>
      <c r="F60" s="20">
        <f t="shared" si="8"/>
        <v>12</v>
      </c>
      <c r="G60" s="20">
        <f t="shared" si="8"/>
        <v>6</v>
      </c>
      <c r="H60" s="20">
        <f t="shared" si="8"/>
        <v>1</v>
      </c>
      <c r="I60" s="20">
        <f t="shared" si="8"/>
        <v>23</v>
      </c>
      <c r="J60" s="20">
        <f t="shared" si="8"/>
        <v>8</v>
      </c>
      <c r="K60" s="20">
        <f t="shared" si="8"/>
        <v>14</v>
      </c>
      <c r="L60" s="20">
        <f t="shared" si="8"/>
        <v>7</v>
      </c>
      <c r="M60" s="20">
        <f t="shared" si="8"/>
        <v>25</v>
      </c>
      <c r="N60" s="20">
        <f t="shared" si="8"/>
        <v>35</v>
      </c>
      <c r="O60" s="19">
        <f t="shared" si="8"/>
        <v>15</v>
      </c>
      <c r="P60" s="19">
        <f t="shared" si="8"/>
        <v>5</v>
      </c>
      <c r="Q60" s="19">
        <f t="shared" si="5"/>
        <v>201</v>
      </c>
      <c r="R60" s="21">
        <f t="shared" si="6"/>
        <v>13.4</v>
      </c>
      <c r="S60" s="32">
        <f>COUNTIF(S36:T58,"&gt;0")</f>
        <v>18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5"/>
    </row>
    <row r="61" spans="1:33" s="18" customFormat="1" ht="15.75">
      <c r="A61" s="17" t="s">
        <v>26</v>
      </c>
      <c r="O61" s="17"/>
      <c r="P61" s="17"/>
      <c r="Q61" s="25"/>
      <c r="R61" s="22"/>
      <c r="S61" s="32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s="18" customFormat="1" ht="15.75">
      <c r="A62" s="17"/>
      <c r="B62" s="18">
        <f>COUNTIF(B36:B58,"&gt;0")</f>
        <v>7</v>
      </c>
      <c r="C62" s="18">
        <f>COUNTIF(C36:C58,"&gt;0")</f>
        <v>4</v>
      </c>
      <c r="D62" s="18">
        <f>COUNTIF(D36:D58,"&gt;0")</f>
        <v>8</v>
      </c>
      <c r="E62" s="18">
        <f>COUNTIF(E36:E58,"&gt;0")</f>
        <v>6</v>
      </c>
      <c r="F62" s="18">
        <f aca="true" t="shared" si="9" ref="F62:O62">COUNTIF(F36:F58,"&gt;0")</f>
        <v>5</v>
      </c>
      <c r="G62" s="18">
        <f t="shared" si="9"/>
        <v>5</v>
      </c>
      <c r="H62" s="18">
        <f t="shared" si="9"/>
        <v>1</v>
      </c>
      <c r="I62" s="18">
        <f t="shared" si="9"/>
        <v>9</v>
      </c>
      <c r="J62" s="18">
        <f t="shared" si="9"/>
        <v>4</v>
      </c>
      <c r="K62" s="18">
        <f t="shared" si="9"/>
        <v>6</v>
      </c>
      <c r="L62" s="18">
        <f t="shared" si="9"/>
        <v>5</v>
      </c>
      <c r="M62" s="18">
        <f t="shared" si="9"/>
        <v>7</v>
      </c>
      <c r="N62" s="18">
        <f t="shared" si="9"/>
        <v>9</v>
      </c>
      <c r="O62" s="18">
        <f t="shared" si="9"/>
        <v>5</v>
      </c>
      <c r="P62" s="18">
        <f>COUNTIF(P36:P58,"&gt;0")</f>
        <v>4</v>
      </c>
      <c r="Q62" s="19">
        <f t="shared" si="5"/>
        <v>85</v>
      </c>
      <c r="R62" s="21">
        <f t="shared" si="6"/>
        <v>5.666666666666667</v>
      </c>
      <c r="S62" s="3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19" ht="15.75">
      <c r="A63" s="1"/>
      <c r="B63" s="10" t="s">
        <v>44</v>
      </c>
      <c r="O63" s="1"/>
      <c r="P63" s="1"/>
      <c r="Q63" s="25"/>
      <c r="R63" s="22"/>
      <c r="S63" s="32"/>
    </row>
    <row r="64" spans="1:19" ht="15.75">
      <c r="A64" s="11" t="s">
        <v>35</v>
      </c>
      <c r="B64" s="10">
        <v>1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  <c r="H64" s="10">
        <v>8</v>
      </c>
      <c r="I64" s="10">
        <v>9</v>
      </c>
      <c r="J64" s="10">
        <v>10</v>
      </c>
      <c r="K64" s="10">
        <v>11</v>
      </c>
      <c r="L64" s="10">
        <v>12</v>
      </c>
      <c r="M64" s="10">
        <v>13</v>
      </c>
      <c r="N64" s="10">
        <v>14</v>
      </c>
      <c r="O64" s="6">
        <v>15</v>
      </c>
      <c r="P64" s="6">
        <v>17</v>
      </c>
      <c r="Q64" s="25"/>
      <c r="R64" s="22" t="s">
        <v>28</v>
      </c>
      <c r="S64" s="32"/>
    </row>
    <row r="65" spans="1:19" ht="15.75">
      <c r="A65">
        <v>1101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2</v>
      </c>
      <c r="L65">
        <v>1</v>
      </c>
      <c r="M65">
        <v>1</v>
      </c>
      <c r="N65">
        <v>1</v>
      </c>
      <c r="O65" s="1">
        <v>1</v>
      </c>
      <c r="P65" s="1">
        <v>1</v>
      </c>
      <c r="Q65" s="25">
        <f aca="true" t="shared" si="10" ref="Q65:Q85">SUM(B65:P65)</f>
        <v>16</v>
      </c>
      <c r="R65" s="22">
        <f aca="true" t="shared" si="11" ref="R65:R91">AVERAGE(B65:P65)</f>
        <v>1.0666666666666667</v>
      </c>
      <c r="S65" s="32">
        <f aca="true" t="shared" si="12" ref="S65:S87">COUNTIF(B65:P65,"&gt;0")</f>
        <v>15</v>
      </c>
    </row>
    <row r="66" spans="1:19" ht="15.75">
      <c r="A66">
        <v>1201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  <c r="H66">
        <v>1</v>
      </c>
      <c r="I66">
        <v>0</v>
      </c>
      <c r="J66">
        <v>0</v>
      </c>
      <c r="K66">
        <v>1</v>
      </c>
      <c r="L66">
        <v>0</v>
      </c>
      <c r="M66">
        <v>2</v>
      </c>
      <c r="N66">
        <v>0</v>
      </c>
      <c r="O66" s="1">
        <v>0</v>
      </c>
      <c r="P66" s="1">
        <v>0</v>
      </c>
      <c r="Q66" s="25">
        <f t="shared" si="10"/>
        <v>7</v>
      </c>
      <c r="R66" s="22">
        <f t="shared" si="11"/>
        <v>0.4666666666666667</v>
      </c>
      <c r="S66" s="32">
        <f t="shared" si="12"/>
        <v>6</v>
      </c>
    </row>
    <row r="67" spans="1:19" ht="15.75">
      <c r="A67">
        <v>1202</v>
      </c>
      <c r="B67">
        <v>1</v>
      </c>
      <c r="C67">
        <v>2</v>
      </c>
      <c r="D67">
        <v>3</v>
      </c>
      <c r="E67">
        <v>0</v>
      </c>
      <c r="F67">
        <v>2</v>
      </c>
      <c r="G67">
        <v>1</v>
      </c>
      <c r="H67">
        <v>4</v>
      </c>
      <c r="I67">
        <v>0</v>
      </c>
      <c r="J67">
        <v>0</v>
      </c>
      <c r="K67">
        <v>0</v>
      </c>
      <c r="L67">
        <v>0</v>
      </c>
      <c r="M67">
        <v>2</v>
      </c>
      <c r="N67">
        <v>0</v>
      </c>
      <c r="O67" s="1">
        <v>0</v>
      </c>
      <c r="P67" s="1">
        <v>0</v>
      </c>
      <c r="Q67" s="25">
        <f t="shared" si="10"/>
        <v>15</v>
      </c>
      <c r="R67" s="22">
        <f t="shared" si="11"/>
        <v>1</v>
      </c>
      <c r="S67" s="32">
        <f t="shared" si="12"/>
        <v>7</v>
      </c>
    </row>
    <row r="68" spans="1:19" ht="15.75">
      <c r="A68">
        <v>1203</v>
      </c>
      <c r="B68">
        <v>1</v>
      </c>
      <c r="C68">
        <v>1</v>
      </c>
      <c r="D68">
        <v>3</v>
      </c>
      <c r="E68">
        <v>0</v>
      </c>
      <c r="F68">
        <v>0</v>
      </c>
      <c r="G68">
        <v>1</v>
      </c>
      <c r="H68">
        <v>3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 s="1">
        <v>0</v>
      </c>
      <c r="P68" s="1">
        <v>1</v>
      </c>
      <c r="Q68" s="25">
        <f t="shared" si="10"/>
        <v>11</v>
      </c>
      <c r="R68" s="22">
        <f t="shared" si="11"/>
        <v>0.7333333333333333</v>
      </c>
      <c r="S68" s="32">
        <f t="shared" si="12"/>
        <v>7</v>
      </c>
    </row>
    <row r="69" spans="1:19" ht="15.75">
      <c r="A69">
        <v>1204</v>
      </c>
      <c r="B69">
        <v>1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 s="1">
        <v>0</v>
      </c>
      <c r="P69" s="1">
        <v>0</v>
      </c>
      <c r="Q69" s="25">
        <f t="shared" si="10"/>
        <v>2</v>
      </c>
      <c r="R69" s="22">
        <f t="shared" si="11"/>
        <v>0.13333333333333333</v>
      </c>
      <c r="S69" s="32">
        <f t="shared" si="12"/>
        <v>2</v>
      </c>
    </row>
    <row r="70" spans="1:19" ht="15.75">
      <c r="A70">
        <v>1301</v>
      </c>
      <c r="B70">
        <v>1</v>
      </c>
      <c r="C70">
        <v>0</v>
      </c>
      <c r="D70">
        <v>0</v>
      </c>
      <c r="E70">
        <v>2</v>
      </c>
      <c r="F70">
        <v>0</v>
      </c>
      <c r="G70">
        <v>1</v>
      </c>
      <c r="H70">
        <v>5</v>
      </c>
      <c r="I70">
        <v>0</v>
      </c>
      <c r="J70">
        <v>1</v>
      </c>
      <c r="K70">
        <v>1</v>
      </c>
      <c r="L70">
        <v>1</v>
      </c>
      <c r="M70">
        <v>1</v>
      </c>
      <c r="N70">
        <v>1</v>
      </c>
      <c r="O70" s="1">
        <v>2</v>
      </c>
      <c r="P70" s="1">
        <v>1</v>
      </c>
      <c r="Q70" s="25">
        <f t="shared" si="10"/>
        <v>17</v>
      </c>
      <c r="R70" s="22">
        <f t="shared" si="11"/>
        <v>1.1333333333333333</v>
      </c>
      <c r="S70" s="32">
        <f t="shared" si="12"/>
        <v>11</v>
      </c>
    </row>
    <row r="71" spans="1:19" ht="15.75">
      <c r="A71">
        <v>1302</v>
      </c>
      <c r="B71">
        <v>1</v>
      </c>
      <c r="C71">
        <v>0</v>
      </c>
      <c r="D71">
        <v>0</v>
      </c>
      <c r="E71">
        <v>1</v>
      </c>
      <c r="F71">
        <v>0</v>
      </c>
      <c r="G71">
        <v>2</v>
      </c>
      <c r="H71">
        <v>1</v>
      </c>
      <c r="I71">
        <v>0</v>
      </c>
      <c r="J71">
        <v>1</v>
      </c>
      <c r="K71">
        <v>1</v>
      </c>
      <c r="L71">
        <v>0</v>
      </c>
      <c r="M71">
        <v>1</v>
      </c>
      <c r="N71">
        <v>1</v>
      </c>
      <c r="O71" s="1">
        <v>1</v>
      </c>
      <c r="P71" s="1">
        <v>3</v>
      </c>
      <c r="Q71" s="25">
        <f t="shared" si="10"/>
        <v>13</v>
      </c>
      <c r="R71" s="22">
        <f t="shared" si="11"/>
        <v>0.8666666666666667</v>
      </c>
      <c r="S71" s="32">
        <f t="shared" si="12"/>
        <v>10</v>
      </c>
    </row>
    <row r="72" spans="1:33" s="16" customFormat="1" ht="15.75">
      <c r="A72" s="14">
        <v>1303</v>
      </c>
      <c r="B72" s="14">
        <v>0</v>
      </c>
      <c r="C72" s="14">
        <v>0</v>
      </c>
      <c r="D72" s="14">
        <v>0</v>
      </c>
      <c r="E72" s="14">
        <v>1</v>
      </c>
      <c r="F72" s="14">
        <v>0</v>
      </c>
      <c r="G72" s="14">
        <v>1</v>
      </c>
      <c r="H72" s="14">
        <v>1</v>
      </c>
      <c r="I72" s="14">
        <v>0</v>
      </c>
      <c r="J72" s="14">
        <v>0</v>
      </c>
      <c r="K72" s="14">
        <v>0</v>
      </c>
      <c r="L72" s="14">
        <v>2</v>
      </c>
      <c r="M72" s="14">
        <v>0</v>
      </c>
      <c r="N72" s="14">
        <v>0</v>
      </c>
      <c r="O72" s="15">
        <v>1</v>
      </c>
      <c r="P72" s="15">
        <v>3</v>
      </c>
      <c r="Q72" s="25">
        <f t="shared" si="10"/>
        <v>9</v>
      </c>
      <c r="R72" s="22">
        <f t="shared" si="11"/>
        <v>0.6</v>
      </c>
      <c r="S72" s="38">
        <f t="shared" si="12"/>
        <v>6</v>
      </c>
      <c r="T72" s="37" t="s">
        <v>37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19" ht="15.75">
      <c r="A73">
        <v>1304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 s="1">
        <v>0</v>
      </c>
      <c r="P73" s="1">
        <v>2</v>
      </c>
      <c r="Q73" s="25">
        <f t="shared" si="10"/>
        <v>3</v>
      </c>
      <c r="R73" s="22">
        <f t="shared" si="11"/>
        <v>0.2</v>
      </c>
      <c r="S73" s="32">
        <f t="shared" si="12"/>
        <v>2</v>
      </c>
    </row>
    <row r="74" spans="1:19" ht="15.75">
      <c r="A74">
        <v>1305</v>
      </c>
      <c r="B74">
        <v>0</v>
      </c>
      <c r="C74">
        <v>0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 s="1">
        <v>0</v>
      </c>
      <c r="P74" s="1">
        <v>1</v>
      </c>
      <c r="Q74" s="25">
        <f t="shared" si="10"/>
        <v>4</v>
      </c>
      <c r="R74" s="22">
        <f t="shared" si="11"/>
        <v>0.26666666666666666</v>
      </c>
      <c r="S74" s="32">
        <f t="shared" si="12"/>
        <v>2</v>
      </c>
    </row>
    <row r="75" spans="1:19" ht="15.75">
      <c r="A75">
        <v>1306</v>
      </c>
      <c r="B75">
        <v>0</v>
      </c>
      <c r="C75">
        <v>0</v>
      </c>
      <c r="D75">
        <v>3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 s="1">
        <v>0</v>
      </c>
      <c r="P75" s="1">
        <v>0</v>
      </c>
      <c r="Q75" s="25">
        <f t="shared" si="10"/>
        <v>4</v>
      </c>
      <c r="R75" s="22">
        <f t="shared" si="11"/>
        <v>0.26666666666666666</v>
      </c>
      <c r="S75" s="32">
        <f t="shared" si="12"/>
        <v>2</v>
      </c>
    </row>
    <row r="76" spans="1:19" ht="15.75">
      <c r="A76">
        <v>1401</v>
      </c>
      <c r="B76">
        <v>0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 s="1">
        <v>0</v>
      </c>
      <c r="P76" s="1">
        <v>0</v>
      </c>
      <c r="Q76" s="25">
        <f t="shared" si="10"/>
        <v>2</v>
      </c>
      <c r="R76" s="22">
        <f t="shared" si="11"/>
        <v>0.13333333333333333</v>
      </c>
      <c r="S76" s="32">
        <f t="shared" si="12"/>
        <v>1</v>
      </c>
    </row>
    <row r="77" spans="1:19" ht="15.75">
      <c r="A77">
        <v>1501</v>
      </c>
      <c r="B77">
        <v>0</v>
      </c>
      <c r="C77">
        <v>0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 s="1">
        <v>0</v>
      </c>
      <c r="P77" s="1">
        <v>0</v>
      </c>
      <c r="Q77" s="25">
        <f t="shared" si="10"/>
        <v>3</v>
      </c>
      <c r="R77" s="22">
        <f t="shared" si="11"/>
        <v>0.2</v>
      </c>
      <c r="S77" s="32">
        <f t="shared" si="12"/>
        <v>2</v>
      </c>
    </row>
    <row r="78" spans="1:19" ht="15.75">
      <c r="A78">
        <v>1502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  <c r="H78">
        <v>2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 s="1">
        <v>0</v>
      </c>
      <c r="P78" s="1">
        <v>0</v>
      </c>
      <c r="Q78" s="25">
        <f t="shared" si="10"/>
        <v>5</v>
      </c>
      <c r="R78" s="22">
        <f t="shared" si="11"/>
        <v>0.3333333333333333</v>
      </c>
      <c r="S78" s="32">
        <f t="shared" si="12"/>
        <v>3</v>
      </c>
    </row>
    <row r="79" spans="1:19" ht="15.75">
      <c r="A79">
        <v>1503</v>
      </c>
      <c r="B79">
        <v>0</v>
      </c>
      <c r="C79">
        <v>0</v>
      </c>
      <c r="D79">
        <v>1</v>
      </c>
      <c r="E79">
        <v>0</v>
      </c>
      <c r="F79">
        <v>1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 s="1">
        <v>0</v>
      </c>
      <c r="P79" s="1">
        <v>0</v>
      </c>
      <c r="Q79" s="25">
        <f t="shared" si="10"/>
        <v>4</v>
      </c>
      <c r="R79" s="22">
        <f t="shared" si="11"/>
        <v>0.26666666666666666</v>
      </c>
      <c r="S79" s="32">
        <f t="shared" si="12"/>
        <v>4</v>
      </c>
    </row>
    <row r="80" spans="1:19" ht="15.75">
      <c r="A80">
        <v>1504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 s="1">
        <v>0</v>
      </c>
      <c r="P80" s="1">
        <v>0</v>
      </c>
      <c r="Q80" s="25">
        <f t="shared" si="10"/>
        <v>1</v>
      </c>
      <c r="R80" s="22">
        <f t="shared" si="11"/>
        <v>0.06666666666666667</v>
      </c>
      <c r="S80" s="32">
        <f t="shared" si="12"/>
        <v>1</v>
      </c>
    </row>
    <row r="81" spans="1:19" ht="15.75">
      <c r="A81">
        <v>1505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 s="1">
        <v>0</v>
      </c>
      <c r="P81" s="1">
        <v>0</v>
      </c>
      <c r="Q81" s="25">
        <f t="shared" si="10"/>
        <v>2</v>
      </c>
      <c r="R81" s="22">
        <f t="shared" si="11"/>
        <v>0.13333333333333333</v>
      </c>
      <c r="S81" s="32">
        <f t="shared" si="12"/>
        <v>2</v>
      </c>
    </row>
    <row r="82" spans="1:19" ht="15.75">
      <c r="A82">
        <v>1506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 s="1">
        <v>0</v>
      </c>
      <c r="P82" s="1">
        <v>0</v>
      </c>
      <c r="Q82" s="25">
        <f t="shared" si="10"/>
        <v>2</v>
      </c>
      <c r="R82" s="22">
        <f t="shared" si="11"/>
        <v>0.13333333333333333</v>
      </c>
      <c r="S82" s="32">
        <f t="shared" si="12"/>
        <v>2</v>
      </c>
    </row>
    <row r="83" spans="1:19" ht="15.75">
      <c r="A83">
        <v>1507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 s="1">
        <v>0</v>
      </c>
      <c r="P83" s="1">
        <v>0</v>
      </c>
      <c r="Q83" s="25">
        <f t="shared" si="10"/>
        <v>0</v>
      </c>
      <c r="R83" s="22">
        <f t="shared" si="11"/>
        <v>0</v>
      </c>
      <c r="S83" s="32">
        <f t="shared" si="12"/>
        <v>0</v>
      </c>
    </row>
    <row r="84" spans="1:19" ht="15.75">
      <c r="A84">
        <v>1508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 s="1">
        <v>0</v>
      </c>
      <c r="P84" s="1">
        <v>0</v>
      </c>
      <c r="Q84" s="25">
        <f t="shared" si="10"/>
        <v>2</v>
      </c>
      <c r="R84" s="22">
        <f t="shared" si="11"/>
        <v>0.13333333333333333</v>
      </c>
      <c r="S84" s="32">
        <f t="shared" si="12"/>
        <v>1</v>
      </c>
    </row>
    <row r="85" spans="1:19" ht="15.75">
      <c r="A85">
        <v>1509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 s="1">
        <v>0</v>
      </c>
      <c r="P85" s="1">
        <v>0</v>
      </c>
      <c r="Q85" s="25">
        <f t="shared" si="10"/>
        <v>0</v>
      </c>
      <c r="R85" s="22">
        <f t="shared" si="11"/>
        <v>0</v>
      </c>
      <c r="S85" s="32">
        <f t="shared" si="12"/>
        <v>0</v>
      </c>
    </row>
    <row r="86" spans="1:19" ht="15.75">
      <c r="A86">
        <v>1510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 s="1">
        <v>0</v>
      </c>
      <c r="P86" s="1">
        <v>0</v>
      </c>
      <c r="Q86" s="25">
        <f>SUM(B86:P86)</f>
        <v>0</v>
      </c>
      <c r="R86" s="22">
        <f t="shared" si="11"/>
        <v>0</v>
      </c>
      <c r="S86" s="32">
        <f t="shared" si="12"/>
        <v>0</v>
      </c>
    </row>
    <row r="87" spans="1:19" ht="15.75">
      <c r="A87">
        <v>1511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 s="1">
        <v>0</v>
      </c>
      <c r="P87" s="1">
        <v>0</v>
      </c>
      <c r="Q87" s="25">
        <f>SUM(B87:P87)</f>
        <v>0</v>
      </c>
      <c r="R87" s="22">
        <f t="shared" si="11"/>
        <v>0</v>
      </c>
      <c r="S87" s="32">
        <f t="shared" si="12"/>
        <v>0</v>
      </c>
    </row>
    <row r="88" spans="1:19" ht="15.75">
      <c r="A88" s="1"/>
      <c r="O88" s="1"/>
      <c r="P88" s="1"/>
      <c r="Q88" s="25"/>
      <c r="R88" s="22"/>
      <c r="S88" s="32"/>
    </row>
    <row r="89" spans="1:34" s="20" customFormat="1" ht="15.75">
      <c r="A89" s="19" t="s">
        <v>25</v>
      </c>
      <c r="B89" s="20">
        <f aca="true" t="shared" si="13" ref="B89:P89">SUM(B65:B88)</f>
        <v>6</v>
      </c>
      <c r="C89" s="20">
        <f t="shared" si="13"/>
        <v>7</v>
      </c>
      <c r="D89" s="20">
        <f t="shared" si="13"/>
        <v>22</v>
      </c>
      <c r="E89" s="20">
        <f t="shared" si="13"/>
        <v>5</v>
      </c>
      <c r="F89" s="20">
        <f t="shared" si="13"/>
        <v>4</v>
      </c>
      <c r="G89" s="20">
        <f t="shared" si="13"/>
        <v>9</v>
      </c>
      <c r="H89" s="20">
        <f t="shared" si="13"/>
        <v>20</v>
      </c>
      <c r="I89" s="20">
        <f t="shared" si="13"/>
        <v>1</v>
      </c>
      <c r="J89" s="20">
        <f t="shared" si="13"/>
        <v>3</v>
      </c>
      <c r="K89" s="20">
        <f t="shared" si="13"/>
        <v>5</v>
      </c>
      <c r="L89" s="20">
        <f t="shared" si="13"/>
        <v>7</v>
      </c>
      <c r="M89" s="20">
        <f t="shared" si="13"/>
        <v>13</v>
      </c>
      <c r="N89" s="20">
        <f t="shared" si="13"/>
        <v>3</v>
      </c>
      <c r="O89" s="19">
        <f t="shared" si="13"/>
        <v>5</v>
      </c>
      <c r="P89" s="19">
        <f t="shared" si="13"/>
        <v>12</v>
      </c>
      <c r="Q89" s="19">
        <f>SUM(B89:P89)</f>
        <v>122</v>
      </c>
      <c r="R89" s="21">
        <f t="shared" si="11"/>
        <v>8.133333333333333</v>
      </c>
      <c r="S89" s="32">
        <f>COUNTIF(S65:T87,"&gt;0")</f>
        <v>19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5"/>
    </row>
    <row r="90" spans="1:33" s="18" customFormat="1" ht="15.75">
      <c r="A90" s="17" t="s">
        <v>26</v>
      </c>
      <c r="O90" s="17"/>
      <c r="P90" s="17"/>
      <c r="Q90" s="25"/>
      <c r="R90" s="22"/>
      <c r="S90" s="32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s="18" customFormat="1" ht="15.75">
      <c r="A91" s="17"/>
      <c r="B91" s="18">
        <f>COUNTIF(B65:B87,"&gt;0")</f>
        <v>6</v>
      </c>
      <c r="C91" s="18">
        <f>COUNTIF(C65:C87,"&gt;0")</f>
        <v>6</v>
      </c>
      <c r="D91" s="18">
        <f>COUNTIF(D65:D87,"&gt;0")</f>
        <v>11</v>
      </c>
      <c r="E91" s="18">
        <f>COUNTIF(E65:E87,"&gt;0")</f>
        <v>4</v>
      </c>
      <c r="F91" s="18">
        <f aca="true" t="shared" si="14" ref="F91:O91">COUNTIF(F65:F87,"&gt;0")</f>
        <v>3</v>
      </c>
      <c r="G91" s="18">
        <f t="shared" si="14"/>
        <v>8</v>
      </c>
      <c r="H91" s="18">
        <f t="shared" si="14"/>
        <v>10</v>
      </c>
      <c r="I91" s="18">
        <f t="shared" si="14"/>
        <v>1</v>
      </c>
      <c r="J91" s="18">
        <f t="shared" si="14"/>
        <v>3</v>
      </c>
      <c r="K91" s="18">
        <f t="shared" si="14"/>
        <v>4</v>
      </c>
      <c r="L91" s="18">
        <f t="shared" si="14"/>
        <v>5</v>
      </c>
      <c r="M91" s="18">
        <f t="shared" si="14"/>
        <v>11</v>
      </c>
      <c r="N91" s="18">
        <f t="shared" si="14"/>
        <v>3</v>
      </c>
      <c r="O91" s="18">
        <f t="shared" si="14"/>
        <v>4</v>
      </c>
      <c r="P91" s="18">
        <f>COUNTIF(P65:P87,"&gt;0")</f>
        <v>7</v>
      </c>
      <c r="Q91" s="19">
        <f>SUM(B91:P91)</f>
        <v>86</v>
      </c>
      <c r="R91" s="21">
        <f t="shared" si="11"/>
        <v>5.733333333333333</v>
      </c>
      <c r="S91" s="32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19" ht="15.75">
      <c r="A92" s="1"/>
      <c r="B92" s="10" t="s">
        <v>44</v>
      </c>
      <c r="O92" s="1"/>
      <c r="P92" s="1"/>
      <c r="Q92" s="25"/>
      <c r="R92" s="22"/>
      <c r="S92" s="32"/>
    </row>
    <row r="93" spans="1:19" ht="15.75">
      <c r="A93" s="11" t="s">
        <v>34</v>
      </c>
      <c r="B93" s="10">
        <v>1</v>
      </c>
      <c r="C93" s="10">
        <v>3</v>
      </c>
      <c r="D93" s="10">
        <v>4</v>
      </c>
      <c r="E93" s="10">
        <v>5</v>
      </c>
      <c r="F93" s="10">
        <v>6</v>
      </c>
      <c r="G93" s="10">
        <v>7</v>
      </c>
      <c r="H93" s="10">
        <v>8</v>
      </c>
      <c r="I93" s="10">
        <v>9</v>
      </c>
      <c r="J93" s="10">
        <v>10</v>
      </c>
      <c r="K93" s="10">
        <v>11</v>
      </c>
      <c r="L93" s="10">
        <v>12</v>
      </c>
      <c r="M93" s="10">
        <v>13</v>
      </c>
      <c r="N93" s="10">
        <v>14</v>
      </c>
      <c r="O93" s="6">
        <v>15</v>
      </c>
      <c r="P93" s="6">
        <v>17</v>
      </c>
      <c r="Q93" s="25"/>
      <c r="R93" s="22" t="s">
        <v>29</v>
      </c>
      <c r="S93" s="32"/>
    </row>
    <row r="94" spans="1:19" ht="15.75">
      <c r="A94">
        <v>1101</v>
      </c>
      <c r="B94">
        <v>1</v>
      </c>
      <c r="C94">
        <v>1</v>
      </c>
      <c r="D94">
        <v>4</v>
      </c>
      <c r="E94">
        <v>4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>
        <v>1</v>
      </c>
      <c r="M94">
        <v>1</v>
      </c>
      <c r="N94">
        <v>1</v>
      </c>
      <c r="O94" s="1">
        <v>1</v>
      </c>
      <c r="P94" s="1">
        <v>1</v>
      </c>
      <c r="Q94" s="25">
        <f aca="true" t="shared" si="15" ref="Q94:Q116">SUM(B94:P94)</f>
        <v>24</v>
      </c>
      <c r="R94" s="22">
        <f aca="true" t="shared" si="16" ref="R94:R120">AVERAGE(B94:P94)</f>
        <v>1.6</v>
      </c>
      <c r="S94" s="32">
        <f aca="true" t="shared" si="17" ref="S94:S116">COUNTIF(B94:P94,"&gt;0")</f>
        <v>15</v>
      </c>
    </row>
    <row r="95" spans="1:19" ht="15.75">
      <c r="A95">
        <v>1201</v>
      </c>
      <c r="B95">
        <v>3</v>
      </c>
      <c r="C95">
        <v>0</v>
      </c>
      <c r="D95">
        <v>2</v>
      </c>
      <c r="E95">
        <v>2</v>
      </c>
      <c r="F95">
        <v>3</v>
      </c>
      <c r="G95">
        <v>0</v>
      </c>
      <c r="H95">
        <v>1</v>
      </c>
      <c r="I95">
        <v>0</v>
      </c>
      <c r="J95">
        <v>0</v>
      </c>
      <c r="K95">
        <v>1</v>
      </c>
      <c r="L95">
        <v>0</v>
      </c>
      <c r="M95">
        <v>2</v>
      </c>
      <c r="N95">
        <v>3</v>
      </c>
      <c r="O95" s="1">
        <v>0</v>
      </c>
      <c r="P95" s="1">
        <v>3</v>
      </c>
      <c r="Q95" s="25">
        <f t="shared" si="15"/>
        <v>20</v>
      </c>
      <c r="R95" s="22">
        <f t="shared" si="16"/>
        <v>1.3333333333333333</v>
      </c>
      <c r="S95" s="32">
        <f t="shared" si="17"/>
        <v>9</v>
      </c>
    </row>
    <row r="96" spans="1:19" ht="15.75">
      <c r="A96">
        <v>1202</v>
      </c>
      <c r="B96">
        <v>1</v>
      </c>
      <c r="C96">
        <v>0</v>
      </c>
      <c r="D96">
        <v>2</v>
      </c>
      <c r="E96">
        <v>2</v>
      </c>
      <c r="F96">
        <v>3</v>
      </c>
      <c r="G96">
        <v>0</v>
      </c>
      <c r="H96">
        <v>2</v>
      </c>
      <c r="I96">
        <v>0</v>
      </c>
      <c r="J96">
        <v>0</v>
      </c>
      <c r="K96">
        <v>1</v>
      </c>
      <c r="L96">
        <v>0</v>
      </c>
      <c r="M96">
        <v>3</v>
      </c>
      <c r="N96">
        <v>2</v>
      </c>
      <c r="O96" s="1">
        <v>0</v>
      </c>
      <c r="P96" s="1">
        <v>10</v>
      </c>
      <c r="Q96" s="25">
        <f t="shared" si="15"/>
        <v>26</v>
      </c>
      <c r="R96" s="22">
        <f t="shared" si="16"/>
        <v>1.7333333333333334</v>
      </c>
      <c r="S96" s="32">
        <f t="shared" si="17"/>
        <v>9</v>
      </c>
    </row>
    <row r="97" spans="1:19" ht="15.75">
      <c r="A97">
        <v>1203</v>
      </c>
      <c r="B97">
        <v>0</v>
      </c>
      <c r="C97">
        <v>0</v>
      </c>
      <c r="D97">
        <v>1</v>
      </c>
      <c r="E97">
        <v>0</v>
      </c>
      <c r="F97">
        <v>1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 s="1">
        <v>0</v>
      </c>
      <c r="P97" s="1">
        <v>3</v>
      </c>
      <c r="Q97" s="25">
        <f t="shared" si="15"/>
        <v>6</v>
      </c>
      <c r="R97" s="22">
        <f t="shared" si="16"/>
        <v>0.4</v>
      </c>
      <c r="S97" s="32">
        <f t="shared" si="17"/>
        <v>4</v>
      </c>
    </row>
    <row r="98" spans="1:19" ht="15.75">
      <c r="A98">
        <v>1204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 s="1">
        <v>0</v>
      </c>
      <c r="P98" s="1">
        <v>0</v>
      </c>
      <c r="Q98" s="25">
        <f t="shared" si="15"/>
        <v>1</v>
      </c>
      <c r="R98" s="22">
        <f t="shared" si="16"/>
        <v>0.06666666666666667</v>
      </c>
      <c r="S98" s="32">
        <f t="shared" si="17"/>
        <v>1</v>
      </c>
    </row>
    <row r="99" spans="1:19" ht="15.75">
      <c r="A99">
        <v>1301</v>
      </c>
      <c r="B99">
        <v>0</v>
      </c>
      <c r="C99">
        <v>0</v>
      </c>
      <c r="D99">
        <v>1</v>
      </c>
      <c r="E99">
        <v>5</v>
      </c>
      <c r="F99">
        <v>0</v>
      </c>
      <c r="G99">
        <v>0</v>
      </c>
      <c r="H99">
        <v>6</v>
      </c>
      <c r="I99">
        <v>0</v>
      </c>
      <c r="J99">
        <v>0</v>
      </c>
      <c r="K99">
        <v>0</v>
      </c>
      <c r="L99">
        <v>0</v>
      </c>
      <c r="M99">
        <v>2</v>
      </c>
      <c r="N99">
        <v>0</v>
      </c>
      <c r="O99" s="1">
        <v>1</v>
      </c>
      <c r="P99" s="1">
        <v>0</v>
      </c>
      <c r="Q99" s="25">
        <f t="shared" si="15"/>
        <v>15</v>
      </c>
      <c r="R99" s="22">
        <f t="shared" si="16"/>
        <v>1</v>
      </c>
      <c r="S99" s="32">
        <f t="shared" si="17"/>
        <v>5</v>
      </c>
    </row>
    <row r="100" spans="1:19" ht="15.75">
      <c r="A100">
        <v>1302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 s="1">
        <v>0</v>
      </c>
      <c r="P100" s="1">
        <v>0</v>
      </c>
      <c r="Q100" s="25">
        <f t="shared" si="15"/>
        <v>3</v>
      </c>
      <c r="R100" s="22">
        <f t="shared" si="16"/>
        <v>0.2</v>
      </c>
      <c r="S100" s="32">
        <f t="shared" si="17"/>
        <v>2</v>
      </c>
    </row>
    <row r="101" spans="1:19" ht="15.75">
      <c r="A101">
        <v>1303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 s="1">
        <v>0</v>
      </c>
      <c r="P101" s="1">
        <v>0</v>
      </c>
      <c r="Q101" s="25">
        <f t="shared" si="15"/>
        <v>4</v>
      </c>
      <c r="R101" s="22">
        <f t="shared" si="16"/>
        <v>0.26666666666666666</v>
      </c>
      <c r="S101" s="32">
        <f t="shared" si="17"/>
        <v>3</v>
      </c>
    </row>
    <row r="102" spans="1:19" ht="15.75">
      <c r="A102">
        <v>1304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 s="1">
        <v>0</v>
      </c>
      <c r="P102" s="1">
        <v>0</v>
      </c>
      <c r="Q102" s="25">
        <f t="shared" si="15"/>
        <v>1</v>
      </c>
      <c r="R102" s="22">
        <f t="shared" si="16"/>
        <v>0.06666666666666667</v>
      </c>
      <c r="S102" s="32">
        <f t="shared" si="17"/>
        <v>1</v>
      </c>
    </row>
    <row r="103" spans="1:19" ht="15.75">
      <c r="A103">
        <v>1305</v>
      </c>
      <c r="B103">
        <v>0</v>
      </c>
      <c r="C103">
        <v>0</v>
      </c>
      <c r="D103">
        <v>1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 s="1">
        <v>0</v>
      </c>
      <c r="P103" s="1">
        <v>0</v>
      </c>
      <c r="Q103" s="25">
        <f t="shared" si="15"/>
        <v>4</v>
      </c>
      <c r="R103" s="22">
        <f t="shared" si="16"/>
        <v>0.26666666666666666</v>
      </c>
      <c r="S103" s="32">
        <f t="shared" si="17"/>
        <v>2</v>
      </c>
    </row>
    <row r="104" spans="1:19" ht="15.75">
      <c r="A104">
        <v>1306</v>
      </c>
      <c r="B104">
        <v>0</v>
      </c>
      <c r="C104">
        <v>0</v>
      </c>
      <c r="D104">
        <v>1</v>
      </c>
      <c r="E104">
        <v>2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 s="1">
        <v>0</v>
      </c>
      <c r="P104" s="1">
        <v>0</v>
      </c>
      <c r="Q104" s="25">
        <f t="shared" si="15"/>
        <v>3</v>
      </c>
      <c r="R104" s="22">
        <f t="shared" si="16"/>
        <v>0.2</v>
      </c>
      <c r="S104" s="32">
        <f t="shared" si="17"/>
        <v>2</v>
      </c>
    </row>
    <row r="105" spans="1:19" ht="15.75">
      <c r="A105">
        <v>1401</v>
      </c>
      <c r="B105">
        <v>0</v>
      </c>
      <c r="C105">
        <v>0</v>
      </c>
      <c r="D105">
        <v>1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 s="1">
        <v>0</v>
      </c>
      <c r="P105" s="1">
        <v>0</v>
      </c>
      <c r="Q105" s="25">
        <f t="shared" si="15"/>
        <v>3</v>
      </c>
      <c r="R105" s="22">
        <f t="shared" si="16"/>
        <v>0.2</v>
      </c>
      <c r="S105" s="32">
        <f t="shared" si="17"/>
        <v>2</v>
      </c>
    </row>
    <row r="106" spans="1:19" ht="15.75">
      <c r="A106">
        <v>1501</v>
      </c>
      <c r="B106">
        <v>0</v>
      </c>
      <c r="C106">
        <v>0</v>
      </c>
      <c r="D106">
        <v>3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0</v>
      </c>
      <c r="M106">
        <v>0</v>
      </c>
      <c r="N106">
        <v>0</v>
      </c>
      <c r="O106" s="1">
        <v>1</v>
      </c>
      <c r="P106" s="1">
        <v>2</v>
      </c>
      <c r="Q106" s="25">
        <f t="shared" si="15"/>
        <v>10</v>
      </c>
      <c r="R106" s="22">
        <f t="shared" si="16"/>
        <v>0.6666666666666666</v>
      </c>
      <c r="S106" s="32">
        <f t="shared" si="17"/>
        <v>6</v>
      </c>
    </row>
    <row r="107" spans="1:19" ht="15.75">
      <c r="A107">
        <v>1502</v>
      </c>
      <c r="B107">
        <v>1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 s="1">
        <v>0</v>
      </c>
      <c r="P107" s="1">
        <v>2</v>
      </c>
      <c r="Q107" s="25">
        <f t="shared" si="15"/>
        <v>7</v>
      </c>
      <c r="R107" s="22">
        <f t="shared" si="16"/>
        <v>0.4666666666666667</v>
      </c>
      <c r="S107" s="32">
        <f t="shared" si="17"/>
        <v>5</v>
      </c>
    </row>
    <row r="108" spans="1:19" ht="15.75">
      <c r="A108">
        <v>1503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 s="1">
        <v>0</v>
      </c>
      <c r="P108" s="1">
        <v>5</v>
      </c>
      <c r="Q108" s="25">
        <f t="shared" si="15"/>
        <v>7</v>
      </c>
      <c r="R108" s="22">
        <f t="shared" si="16"/>
        <v>0.4666666666666667</v>
      </c>
      <c r="S108" s="32">
        <f t="shared" si="17"/>
        <v>3</v>
      </c>
    </row>
    <row r="109" spans="1:33" s="16" customFormat="1" ht="15.75">
      <c r="A109" s="14">
        <v>1504</v>
      </c>
      <c r="B109" s="14">
        <v>0</v>
      </c>
      <c r="C109" s="14">
        <v>0</v>
      </c>
      <c r="D109" s="14">
        <v>1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</v>
      </c>
      <c r="N109" s="14">
        <v>1</v>
      </c>
      <c r="O109" s="15">
        <v>0</v>
      </c>
      <c r="P109" s="15">
        <v>5</v>
      </c>
      <c r="Q109" s="25">
        <f t="shared" si="15"/>
        <v>8</v>
      </c>
      <c r="R109" s="22">
        <f t="shared" si="16"/>
        <v>0.5333333333333333</v>
      </c>
      <c r="S109" s="38">
        <f t="shared" si="17"/>
        <v>4</v>
      </c>
      <c r="T109" s="37" t="s">
        <v>37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:19" ht="15.75">
      <c r="A110">
        <v>1505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 s="1">
        <v>0</v>
      </c>
      <c r="P110" s="1">
        <v>4</v>
      </c>
      <c r="Q110" s="25">
        <f t="shared" si="15"/>
        <v>5</v>
      </c>
      <c r="R110" s="22">
        <f t="shared" si="16"/>
        <v>0.3333333333333333</v>
      </c>
      <c r="S110" s="32">
        <f t="shared" si="17"/>
        <v>2</v>
      </c>
    </row>
    <row r="111" spans="1:19" ht="15.75">
      <c r="A111">
        <v>1506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 s="1">
        <v>0</v>
      </c>
      <c r="P111" s="1">
        <v>4</v>
      </c>
      <c r="Q111" s="25">
        <f t="shared" si="15"/>
        <v>6</v>
      </c>
      <c r="R111" s="22">
        <f t="shared" si="16"/>
        <v>0.4</v>
      </c>
      <c r="S111" s="32">
        <f t="shared" si="17"/>
        <v>3</v>
      </c>
    </row>
    <row r="112" spans="1:19" ht="15.75">
      <c r="A112">
        <v>1507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2</v>
      </c>
      <c r="N112">
        <v>1</v>
      </c>
      <c r="O112" s="1">
        <v>0</v>
      </c>
      <c r="P112" s="1">
        <v>2</v>
      </c>
      <c r="Q112" s="25">
        <f t="shared" si="15"/>
        <v>7</v>
      </c>
      <c r="R112" s="22">
        <f t="shared" si="16"/>
        <v>0.4666666666666667</v>
      </c>
      <c r="S112" s="32">
        <f t="shared" si="17"/>
        <v>5</v>
      </c>
    </row>
    <row r="113" spans="1:19" ht="15.75">
      <c r="A113">
        <v>1508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 s="1">
        <v>0</v>
      </c>
      <c r="P113" s="1">
        <v>1</v>
      </c>
      <c r="Q113" s="25">
        <f t="shared" si="15"/>
        <v>4</v>
      </c>
      <c r="R113" s="22">
        <f t="shared" si="16"/>
        <v>0.26666666666666666</v>
      </c>
      <c r="S113" s="32">
        <f t="shared" si="17"/>
        <v>4</v>
      </c>
    </row>
    <row r="114" spans="1:19" ht="15.75">
      <c r="A114">
        <v>1509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 s="1">
        <v>0</v>
      </c>
      <c r="P114" s="1">
        <v>1</v>
      </c>
      <c r="Q114" s="25">
        <f t="shared" si="15"/>
        <v>3</v>
      </c>
      <c r="R114" s="22">
        <f t="shared" si="16"/>
        <v>0.2</v>
      </c>
      <c r="S114" s="32">
        <f t="shared" si="17"/>
        <v>3</v>
      </c>
    </row>
    <row r="115" spans="1:19" ht="15.75">
      <c r="A115">
        <v>1510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 s="1">
        <v>0</v>
      </c>
      <c r="P115" s="1">
        <v>1</v>
      </c>
      <c r="Q115" s="25">
        <f t="shared" si="15"/>
        <v>2</v>
      </c>
      <c r="R115" s="22">
        <f t="shared" si="16"/>
        <v>0.13333333333333333</v>
      </c>
      <c r="S115" s="32">
        <f t="shared" si="17"/>
        <v>2</v>
      </c>
    </row>
    <row r="116" spans="1:19" ht="15.75">
      <c r="A116">
        <v>1511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 s="1">
        <v>0</v>
      </c>
      <c r="P116" s="1">
        <v>0</v>
      </c>
      <c r="Q116" s="25">
        <f t="shared" si="15"/>
        <v>1</v>
      </c>
      <c r="R116" s="22">
        <f t="shared" si="16"/>
        <v>0.06666666666666667</v>
      </c>
      <c r="S116" s="32">
        <f t="shared" si="17"/>
        <v>1</v>
      </c>
    </row>
    <row r="117" spans="1:19" ht="15.75">
      <c r="A117" s="1"/>
      <c r="O117" s="1"/>
      <c r="P117" s="1"/>
      <c r="Q117" s="25"/>
      <c r="R117" s="22"/>
      <c r="S117" s="32"/>
    </row>
    <row r="118" spans="1:34" s="20" customFormat="1" ht="15.75">
      <c r="A118" s="19" t="s">
        <v>25</v>
      </c>
      <c r="B118" s="20">
        <f aca="true" t="shared" si="18" ref="B118:P118">SUM(B94:B117)</f>
        <v>6</v>
      </c>
      <c r="C118" s="20">
        <f t="shared" si="18"/>
        <v>1</v>
      </c>
      <c r="D118" s="20">
        <f t="shared" si="18"/>
        <v>27</v>
      </c>
      <c r="E118" s="20">
        <f t="shared" si="18"/>
        <v>16</v>
      </c>
      <c r="F118" s="20">
        <f t="shared" si="18"/>
        <v>16</v>
      </c>
      <c r="G118" s="20">
        <f t="shared" si="18"/>
        <v>1</v>
      </c>
      <c r="H118" s="20">
        <f t="shared" si="18"/>
        <v>18</v>
      </c>
      <c r="I118" s="20">
        <f t="shared" si="18"/>
        <v>1</v>
      </c>
      <c r="J118" s="20">
        <f t="shared" si="18"/>
        <v>1</v>
      </c>
      <c r="K118" s="20">
        <f t="shared" si="18"/>
        <v>6</v>
      </c>
      <c r="L118" s="20">
        <f t="shared" si="18"/>
        <v>1</v>
      </c>
      <c r="M118" s="20">
        <f t="shared" si="18"/>
        <v>15</v>
      </c>
      <c r="N118" s="20">
        <f t="shared" si="18"/>
        <v>14</v>
      </c>
      <c r="O118" s="19">
        <f t="shared" si="18"/>
        <v>3</v>
      </c>
      <c r="P118" s="19">
        <f t="shared" si="18"/>
        <v>44</v>
      </c>
      <c r="Q118" s="19">
        <f>SUM(B118:P118)</f>
        <v>170</v>
      </c>
      <c r="R118" s="21">
        <f t="shared" si="16"/>
        <v>11.333333333333334</v>
      </c>
      <c r="S118" s="32">
        <f>COUNTIF(S94:T116,"&gt;0")</f>
        <v>23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5"/>
    </row>
    <row r="119" spans="1:33" s="18" customFormat="1" ht="15" customHeight="1">
      <c r="A119" s="17" t="s">
        <v>26</v>
      </c>
      <c r="O119" s="17"/>
      <c r="P119" s="17"/>
      <c r="Q119" s="25"/>
      <c r="R119" s="22"/>
      <c r="S119" s="32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1:33" s="18" customFormat="1" ht="15.75">
      <c r="A120" s="17"/>
      <c r="B120" s="18">
        <f>COUNTIF(B94:B116,"&gt;0")</f>
        <v>4</v>
      </c>
      <c r="C120" s="18">
        <f>COUNTIF(C94:C116,"&gt;0")</f>
        <v>1</v>
      </c>
      <c r="D120" s="18">
        <f>COUNTIF(D94:D116,"&gt;0")</f>
        <v>20</v>
      </c>
      <c r="E120" s="18">
        <f>COUNTIF(E94:E116,"&gt;0")</f>
        <v>6</v>
      </c>
      <c r="F120" s="18">
        <f aca="true" t="shared" si="19" ref="F120:O120">COUNTIF(F94:F116,"&gt;0")</f>
        <v>8</v>
      </c>
      <c r="G120" s="18">
        <f t="shared" si="19"/>
        <v>1</v>
      </c>
      <c r="H120" s="18">
        <f t="shared" si="19"/>
        <v>8</v>
      </c>
      <c r="I120" s="18">
        <f t="shared" si="19"/>
        <v>1</v>
      </c>
      <c r="J120" s="18">
        <f t="shared" si="19"/>
        <v>1</v>
      </c>
      <c r="K120" s="18">
        <f t="shared" si="19"/>
        <v>4</v>
      </c>
      <c r="L120" s="18">
        <f t="shared" si="19"/>
        <v>1</v>
      </c>
      <c r="M120" s="18">
        <f t="shared" si="19"/>
        <v>10</v>
      </c>
      <c r="N120" s="18">
        <f t="shared" si="19"/>
        <v>11</v>
      </c>
      <c r="O120" s="18">
        <f t="shared" si="19"/>
        <v>3</v>
      </c>
      <c r="P120" s="18">
        <f>COUNTIF(P94:P116,"&gt;0")</f>
        <v>14</v>
      </c>
      <c r="Q120" s="19">
        <f>SUM(B120:P120)</f>
        <v>93</v>
      </c>
      <c r="R120" s="21">
        <f t="shared" si="16"/>
        <v>6.2</v>
      </c>
      <c r="S120" s="32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</row>
    <row r="121" spans="1:19" ht="15.75">
      <c r="A121" s="1"/>
      <c r="O121" s="1"/>
      <c r="P121" s="1"/>
      <c r="Q121" s="25"/>
      <c r="R121" s="22"/>
      <c r="S121" s="32"/>
    </row>
    <row r="122" spans="1:19" ht="15.75">
      <c r="A122" s="1"/>
      <c r="O122" s="1"/>
      <c r="P122" s="1"/>
      <c r="Q122" s="61" t="s">
        <v>48</v>
      </c>
      <c r="R122" s="61" t="s">
        <v>55</v>
      </c>
      <c r="S122" s="32"/>
    </row>
    <row r="123" spans="17:18" ht="15.75">
      <c r="Q123" s="61">
        <f>AVERAGE(Q118,Q89,Q60,Q31)</f>
        <v>146.25</v>
      </c>
      <c r="R123" s="61">
        <f>AVERAGE(R118,R89,R60,R31)</f>
        <v>9.75</v>
      </c>
    </row>
    <row r="124" spans="17:18" ht="15.75">
      <c r="Q124" s="62" t="s">
        <v>49</v>
      </c>
      <c r="R124" s="62" t="s">
        <v>49</v>
      </c>
    </row>
    <row r="125" spans="17:18" ht="15.75">
      <c r="Q125" s="62">
        <f>STDEVP(Q118,Q89,Q60,Q31)</f>
        <v>42.109232954305874</v>
      </c>
      <c r="R125" s="62">
        <f>STDEVP(R118,R89,R60,R31)</f>
        <v>2.8072821969537265</v>
      </c>
    </row>
    <row r="129" spans="17:18" ht="15.75">
      <c r="Q129" s="67"/>
      <c r="R129" s="62" t="s">
        <v>63</v>
      </c>
    </row>
    <row r="130" spans="17:19" ht="15.75">
      <c r="Q130" s="67"/>
      <c r="R130" s="62"/>
      <c r="S130" s="62" t="s">
        <v>64</v>
      </c>
    </row>
    <row r="131" spans="17:19" ht="15.75">
      <c r="Q131" s="62" t="s">
        <v>24</v>
      </c>
      <c r="R131" s="62">
        <v>6.13</v>
      </c>
      <c r="S131" s="62">
        <f>STDEVP(B31:P31)</f>
        <v>2.895206766747795</v>
      </c>
    </row>
    <row r="132" spans="17:19" ht="15.75">
      <c r="Q132" s="62" t="s">
        <v>27</v>
      </c>
      <c r="R132" s="62">
        <v>13.4</v>
      </c>
      <c r="S132" s="62">
        <f>STDEVP(B60:P60)</f>
        <v>8.499411744350311</v>
      </c>
    </row>
    <row r="133" spans="17:19" ht="15.75">
      <c r="Q133" s="62" t="s">
        <v>28</v>
      </c>
      <c r="R133" s="62">
        <v>8.13</v>
      </c>
      <c r="S133" s="62">
        <f>STDEVP(B89:P89)</f>
        <v>5.942689252817747</v>
      </c>
    </row>
    <row r="134" spans="17:19" ht="15.75">
      <c r="Q134" s="62" t="s">
        <v>29</v>
      </c>
      <c r="R134" s="62">
        <v>11.33</v>
      </c>
      <c r="S134" s="62">
        <f>STDEVP(B118:P118)</f>
        <v>11.77945480722922</v>
      </c>
    </row>
    <row r="135" spans="17:18" ht="12.75">
      <c r="Q135" s="67"/>
      <c r="R135" s="68"/>
    </row>
    <row r="142" ht="15.75">
      <c r="R142" s="61" t="s">
        <v>56</v>
      </c>
    </row>
    <row r="143" ht="15.75">
      <c r="R143" s="61">
        <f>AVERAGE(R33,R62,R91,R120)</f>
        <v>5.566666666666666</v>
      </c>
    </row>
    <row r="144" ht="15.75">
      <c r="R144" s="62" t="s">
        <v>49</v>
      </c>
    </row>
    <row r="145" ht="15.75">
      <c r="R145" s="62">
        <f>STDEVP(R33,R62,R91,R120)</f>
        <v>0.5587684871413459</v>
      </c>
    </row>
    <row r="149" spans="17:18" ht="15.75">
      <c r="Q149" s="67"/>
      <c r="R149" s="62" t="s">
        <v>69</v>
      </c>
    </row>
    <row r="150" spans="17:18" ht="15.75">
      <c r="Q150" s="62" t="s">
        <v>24</v>
      </c>
      <c r="R150" s="68">
        <v>11</v>
      </c>
    </row>
    <row r="151" spans="17:18" ht="15.75">
      <c r="Q151" s="62" t="s">
        <v>27</v>
      </c>
      <c r="R151" s="68">
        <v>18</v>
      </c>
    </row>
    <row r="152" spans="17:18" ht="15.75">
      <c r="Q152" s="62" t="s">
        <v>28</v>
      </c>
      <c r="R152" s="68">
        <v>19</v>
      </c>
    </row>
    <row r="153" spans="17:18" ht="15.75">
      <c r="Q153" s="62" t="s">
        <v>29</v>
      </c>
      <c r="R153" s="68">
        <v>23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3:G24"/>
  <sheetViews>
    <sheetView tabSelected="1" workbookViewId="0" topLeftCell="A1">
      <selection activeCell="H6" sqref="H6"/>
    </sheetView>
  </sheetViews>
  <sheetFormatPr defaultColWidth="11.421875" defaultRowHeight="12.75"/>
  <sheetData>
    <row r="23" spans="1:7" ht="18">
      <c r="A23" s="66" t="s">
        <v>61</v>
      </c>
      <c r="B23" s="65"/>
      <c r="C23" s="65"/>
      <c r="D23" s="65"/>
      <c r="E23" s="65"/>
      <c r="F23" s="65"/>
      <c r="G23" s="65"/>
    </row>
    <row r="24" spans="1:7" ht="18">
      <c r="A24" s="66" t="s">
        <v>62</v>
      </c>
      <c r="B24" s="66" t="s">
        <v>62</v>
      </c>
      <c r="C24" s="66" t="s">
        <v>62</v>
      </c>
      <c r="D24" s="66" t="s">
        <v>62</v>
      </c>
      <c r="E24" s="66" t="s">
        <v>62</v>
      </c>
      <c r="F24" s="66" t="s">
        <v>62</v>
      </c>
      <c r="G24" s="6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6"/>
  <sheetViews>
    <sheetView workbookViewId="0" topLeftCell="C42">
      <selection activeCell="K66" sqref="K66"/>
    </sheetView>
  </sheetViews>
  <sheetFormatPr defaultColWidth="11.421875" defaultRowHeight="12.75"/>
  <cols>
    <col min="1" max="1" width="14.421875" style="0" customWidth="1"/>
  </cols>
  <sheetData>
    <row r="1" s="46" customFormat="1" ht="26.25">
      <c r="A1" s="46" t="s">
        <v>41</v>
      </c>
    </row>
    <row r="4" ht="15" customHeight="1">
      <c r="A4" s="39"/>
    </row>
    <row r="5" spans="1:61" s="43" customFormat="1" ht="12.75">
      <c r="A5" s="41"/>
      <c r="B5" s="42" t="s">
        <v>0</v>
      </c>
      <c r="C5" s="42"/>
      <c r="D5" s="42"/>
      <c r="E5" s="42"/>
      <c r="F5" s="42" t="s">
        <v>1</v>
      </c>
      <c r="G5" s="42"/>
      <c r="H5" s="42"/>
      <c r="I5" s="42"/>
      <c r="J5" s="42" t="s">
        <v>2</v>
      </c>
      <c r="K5" s="42"/>
      <c r="L5" s="42"/>
      <c r="M5" s="42"/>
      <c r="N5" s="42" t="s">
        <v>3</v>
      </c>
      <c r="O5" s="42"/>
      <c r="P5" s="42"/>
      <c r="Q5" s="42"/>
      <c r="R5" s="42" t="s">
        <v>4</v>
      </c>
      <c r="S5" s="42"/>
      <c r="T5" s="42"/>
      <c r="U5" s="42"/>
      <c r="V5" s="42" t="s">
        <v>5</v>
      </c>
      <c r="W5" s="42"/>
      <c r="X5" s="42"/>
      <c r="Y5" s="42"/>
      <c r="Z5" s="42" t="s">
        <v>6</v>
      </c>
      <c r="AA5" s="42"/>
      <c r="AB5" s="42"/>
      <c r="AC5" s="42"/>
      <c r="AD5" s="42" t="s">
        <v>7</v>
      </c>
      <c r="AE5" s="42"/>
      <c r="AF5" s="42"/>
      <c r="AG5" s="42"/>
      <c r="AH5" s="42" t="s">
        <v>8</v>
      </c>
      <c r="AI5" s="42"/>
      <c r="AJ5" s="42"/>
      <c r="AK5" s="42"/>
      <c r="AL5" s="42" t="s">
        <v>9</v>
      </c>
      <c r="AM5" s="42"/>
      <c r="AN5" s="42"/>
      <c r="AO5" s="42"/>
      <c r="AP5" s="42" t="s">
        <v>10</v>
      </c>
      <c r="AQ5" s="42"/>
      <c r="AR5" s="42"/>
      <c r="AS5" s="42"/>
      <c r="AT5" s="42" t="s">
        <v>11</v>
      </c>
      <c r="AU5" s="42"/>
      <c r="AV5" s="42"/>
      <c r="AW5" s="42"/>
      <c r="AX5" s="42" t="s">
        <v>12</v>
      </c>
      <c r="AY5" s="42"/>
      <c r="AZ5" s="42"/>
      <c r="BA5" s="42"/>
      <c r="BB5" s="42" t="s">
        <v>13</v>
      </c>
      <c r="BC5" s="42"/>
      <c r="BD5" s="42"/>
      <c r="BE5" s="42"/>
      <c r="BF5" s="42" t="s">
        <v>14</v>
      </c>
      <c r="BG5" s="42"/>
      <c r="BH5" s="42"/>
      <c r="BI5" s="42"/>
    </row>
    <row r="6" spans="1:61" s="45" customFormat="1" ht="12.75">
      <c r="A6" s="44"/>
      <c r="B6" s="44" t="s">
        <v>15</v>
      </c>
      <c r="C6" s="44" t="s">
        <v>16</v>
      </c>
      <c r="D6" s="44" t="s">
        <v>17</v>
      </c>
      <c r="E6" s="44" t="s">
        <v>18</v>
      </c>
      <c r="F6" s="44" t="s">
        <v>15</v>
      </c>
      <c r="G6" s="44" t="s">
        <v>16</v>
      </c>
      <c r="H6" s="44" t="s">
        <v>17</v>
      </c>
      <c r="I6" s="44" t="s">
        <v>18</v>
      </c>
      <c r="J6" s="44" t="s">
        <v>15</v>
      </c>
      <c r="K6" s="44" t="s">
        <v>16</v>
      </c>
      <c r="L6" s="44" t="s">
        <v>17</v>
      </c>
      <c r="M6" s="44" t="s">
        <v>18</v>
      </c>
      <c r="N6" s="44" t="s">
        <v>15</v>
      </c>
      <c r="O6" s="44" t="s">
        <v>16</v>
      </c>
      <c r="P6" s="44" t="s">
        <v>17</v>
      </c>
      <c r="Q6" s="44" t="s">
        <v>18</v>
      </c>
      <c r="R6" s="44" t="s">
        <v>15</v>
      </c>
      <c r="S6" s="44" t="s">
        <v>16</v>
      </c>
      <c r="T6" s="44" t="s">
        <v>17</v>
      </c>
      <c r="U6" s="44" t="s">
        <v>18</v>
      </c>
      <c r="V6" s="44" t="s">
        <v>15</v>
      </c>
      <c r="W6" s="44" t="s">
        <v>16</v>
      </c>
      <c r="X6" s="44" t="s">
        <v>17</v>
      </c>
      <c r="Y6" s="44" t="s">
        <v>18</v>
      </c>
      <c r="Z6" s="44" t="s">
        <v>15</v>
      </c>
      <c r="AA6" s="44" t="s">
        <v>16</v>
      </c>
      <c r="AB6" s="44" t="s">
        <v>17</v>
      </c>
      <c r="AC6" s="44" t="s">
        <v>18</v>
      </c>
      <c r="AD6" s="44" t="s">
        <v>15</v>
      </c>
      <c r="AE6" s="44" t="s">
        <v>16</v>
      </c>
      <c r="AF6" s="44" t="s">
        <v>17</v>
      </c>
      <c r="AG6" s="44" t="s">
        <v>18</v>
      </c>
      <c r="AH6" s="44" t="s">
        <v>15</v>
      </c>
      <c r="AI6" s="44" t="s">
        <v>16</v>
      </c>
      <c r="AJ6" s="44" t="s">
        <v>17</v>
      </c>
      <c r="AK6" s="44" t="s">
        <v>18</v>
      </c>
      <c r="AL6" s="44" t="s">
        <v>15</v>
      </c>
      <c r="AM6" s="44" t="s">
        <v>16</v>
      </c>
      <c r="AN6" s="44" t="s">
        <v>17</v>
      </c>
      <c r="AO6" s="44" t="s">
        <v>18</v>
      </c>
      <c r="AP6" s="44" t="s">
        <v>15</v>
      </c>
      <c r="AQ6" s="44" t="s">
        <v>16</v>
      </c>
      <c r="AR6" s="44" t="s">
        <v>17</v>
      </c>
      <c r="AS6" s="44" t="s">
        <v>18</v>
      </c>
      <c r="AT6" s="44" t="s">
        <v>15</v>
      </c>
      <c r="AU6" s="44" t="s">
        <v>16</v>
      </c>
      <c r="AV6" s="44" t="s">
        <v>17</v>
      </c>
      <c r="AW6" s="44" t="s">
        <v>18</v>
      </c>
      <c r="AX6" s="44" t="s">
        <v>15</v>
      </c>
      <c r="AY6" s="44" t="s">
        <v>16</v>
      </c>
      <c r="AZ6" s="44" t="s">
        <v>17</v>
      </c>
      <c r="BA6" s="44" t="s">
        <v>18</v>
      </c>
      <c r="BB6" s="44" t="s">
        <v>15</v>
      </c>
      <c r="BC6" s="44" t="s">
        <v>16</v>
      </c>
      <c r="BD6" s="44" t="s">
        <v>17</v>
      </c>
      <c r="BE6" s="44" t="s">
        <v>18</v>
      </c>
      <c r="BF6" s="44" t="s">
        <v>15</v>
      </c>
      <c r="BG6" s="44" t="s">
        <v>16</v>
      </c>
      <c r="BH6" s="44" t="s">
        <v>17</v>
      </c>
      <c r="BI6" s="44" t="s">
        <v>18</v>
      </c>
    </row>
    <row r="7" spans="1:61" ht="12.75">
      <c r="A7" t="s">
        <v>45</v>
      </c>
      <c r="B7">
        <v>1101</v>
      </c>
      <c r="C7">
        <v>1101</v>
      </c>
      <c r="D7">
        <v>1101</v>
      </c>
      <c r="E7">
        <v>1101</v>
      </c>
      <c r="F7">
        <v>1101</v>
      </c>
      <c r="G7">
        <v>1101</v>
      </c>
      <c r="H7">
        <v>1101</v>
      </c>
      <c r="I7">
        <v>1101</v>
      </c>
      <c r="J7">
        <v>1101</v>
      </c>
      <c r="K7">
        <v>1101</v>
      </c>
      <c r="L7">
        <v>1101</v>
      </c>
      <c r="M7">
        <v>1101</v>
      </c>
      <c r="N7">
        <v>1101</v>
      </c>
      <c r="O7">
        <v>1101</v>
      </c>
      <c r="P7">
        <v>1101</v>
      </c>
      <c r="Q7">
        <v>1101</v>
      </c>
      <c r="R7">
        <v>1101</v>
      </c>
      <c r="S7">
        <v>1101</v>
      </c>
      <c r="T7">
        <v>1101</v>
      </c>
      <c r="U7">
        <v>1101</v>
      </c>
      <c r="V7">
        <v>1101</v>
      </c>
      <c r="W7">
        <v>1101</v>
      </c>
      <c r="X7">
        <v>1101</v>
      </c>
      <c r="Y7">
        <v>1101</v>
      </c>
      <c r="Z7">
        <v>1101</v>
      </c>
      <c r="AA7">
        <v>1101</v>
      </c>
      <c r="AB7">
        <v>1101</v>
      </c>
      <c r="AC7">
        <v>1101</v>
      </c>
      <c r="AD7">
        <v>1101</v>
      </c>
      <c r="AE7">
        <v>1101</v>
      </c>
      <c r="AF7">
        <v>1101</v>
      </c>
      <c r="AG7">
        <v>1101</v>
      </c>
      <c r="AH7">
        <v>1101</v>
      </c>
      <c r="AI7">
        <v>1101</v>
      </c>
      <c r="AJ7">
        <v>1101</v>
      </c>
      <c r="AK7">
        <v>1101</v>
      </c>
      <c r="AL7">
        <v>1101</v>
      </c>
      <c r="AM7">
        <v>1101</v>
      </c>
      <c r="AN7">
        <v>1101</v>
      </c>
      <c r="AO7">
        <v>1101</v>
      </c>
      <c r="AP7">
        <v>1101</v>
      </c>
      <c r="AQ7">
        <v>1101</v>
      </c>
      <c r="AR7">
        <v>1101</v>
      </c>
      <c r="AS7">
        <v>1101</v>
      </c>
      <c r="AT7">
        <v>1101</v>
      </c>
      <c r="AU7">
        <v>1101</v>
      </c>
      <c r="AV7">
        <v>1101</v>
      </c>
      <c r="AW7">
        <v>1101</v>
      </c>
      <c r="AX7">
        <v>1101</v>
      </c>
      <c r="AY7">
        <v>1101</v>
      </c>
      <c r="AZ7">
        <v>1101</v>
      </c>
      <c r="BA7">
        <v>1101</v>
      </c>
      <c r="BB7">
        <v>1101</v>
      </c>
      <c r="BC7">
        <v>1101</v>
      </c>
      <c r="BD7">
        <v>1101</v>
      </c>
      <c r="BE7">
        <v>1101</v>
      </c>
      <c r="BF7">
        <v>1101</v>
      </c>
      <c r="BG7">
        <v>1101</v>
      </c>
      <c r="BH7">
        <v>1101</v>
      </c>
      <c r="BI7">
        <v>1101</v>
      </c>
    </row>
    <row r="8" spans="2:61" ht="12.75">
      <c r="B8">
        <v>1202</v>
      </c>
      <c r="C8">
        <v>1202</v>
      </c>
      <c r="D8">
        <v>1202</v>
      </c>
      <c r="E8">
        <v>1201</v>
      </c>
      <c r="F8">
        <v>1202</v>
      </c>
      <c r="G8">
        <v>1202</v>
      </c>
      <c r="H8">
        <v>1202</v>
      </c>
      <c r="J8">
        <v>1202</v>
      </c>
      <c r="K8">
        <v>1202</v>
      </c>
      <c r="L8">
        <v>1202</v>
      </c>
      <c r="M8">
        <v>1501</v>
      </c>
      <c r="N8">
        <v>1301</v>
      </c>
      <c r="O8">
        <v>1301</v>
      </c>
      <c r="P8">
        <v>1301</v>
      </c>
      <c r="Q8">
        <v>1301</v>
      </c>
      <c r="R8">
        <v>1202</v>
      </c>
      <c r="S8">
        <v>1202</v>
      </c>
      <c r="T8">
        <v>1202</v>
      </c>
      <c r="U8">
        <v>1501</v>
      </c>
      <c r="V8">
        <v>1201</v>
      </c>
      <c r="W8">
        <v>1201</v>
      </c>
      <c r="X8">
        <v>1201</v>
      </c>
      <c r="Z8">
        <v>1202</v>
      </c>
      <c r="AB8">
        <v>1301</v>
      </c>
      <c r="AC8">
        <v>1301</v>
      </c>
      <c r="AD8">
        <v>1201</v>
      </c>
      <c r="AE8">
        <v>1202</v>
      </c>
      <c r="AH8">
        <v>1202</v>
      </c>
      <c r="AI8">
        <v>1202</v>
      </c>
      <c r="AJ8">
        <v>1301</v>
      </c>
      <c r="AL8">
        <v>1301</v>
      </c>
      <c r="AM8">
        <v>1301</v>
      </c>
      <c r="AN8">
        <v>1201</v>
      </c>
      <c r="AO8">
        <v>1501</v>
      </c>
      <c r="AP8">
        <v>1202</v>
      </c>
      <c r="AQ8">
        <v>1201</v>
      </c>
      <c r="AR8">
        <v>1301</v>
      </c>
      <c r="AT8">
        <v>1202</v>
      </c>
      <c r="AU8">
        <v>1202</v>
      </c>
      <c r="AV8">
        <v>1202</v>
      </c>
      <c r="AW8">
        <v>1301</v>
      </c>
      <c r="AX8">
        <v>1201</v>
      </c>
      <c r="AY8">
        <v>1201</v>
      </c>
      <c r="AZ8">
        <v>1301</v>
      </c>
      <c r="BA8">
        <v>1201</v>
      </c>
      <c r="BB8">
        <v>1202</v>
      </c>
      <c r="BC8">
        <v>1202</v>
      </c>
      <c r="BD8">
        <v>1301</v>
      </c>
      <c r="BE8">
        <v>1301</v>
      </c>
      <c r="BF8">
        <v>1202</v>
      </c>
      <c r="BG8">
        <v>1301</v>
      </c>
      <c r="BH8">
        <v>1301</v>
      </c>
      <c r="BI8">
        <v>1501</v>
      </c>
    </row>
    <row r="9" spans="2:61" ht="12.75">
      <c r="B9">
        <v>1203</v>
      </c>
      <c r="C9">
        <v>1503</v>
      </c>
      <c r="D9">
        <v>1203</v>
      </c>
      <c r="E9">
        <v>1202</v>
      </c>
      <c r="F9">
        <v>1203</v>
      </c>
      <c r="G9">
        <v>1503</v>
      </c>
      <c r="H9">
        <v>1201</v>
      </c>
      <c r="J9">
        <v>1203</v>
      </c>
      <c r="K9">
        <v>1203</v>
      </c>
      <c r="L9">
        <v>1203</v>
      </c>
      <c r="M9">
        <v>1201</v>
      </c>
      <c r="N9">
        <v>1101</v>
      </c>
      <c r="O9">
        <v>1202</v>
      </c>
      <c r="P9">
        <v>1303</v>
      </c>
      <c r="Q9">
        <v>1101</v>
      </c>
      <c r="R9">
        <v>1101</v>
      </c>
      <c r="S9">
        <v>1203</v>
      </c>
      <c r="T9">
        <v>1503</v>
      </c>
      <c r="U9">
        <v>1201</v>
      </c>
      <c r="V9">
        <v>1101</v>
      </c>
      <c r="W9">
        <v>1202</v>
      </c>
      <c r="X9">
        <v>1202</v>
      </c>
      <c r="Z9">
        <v>1101</v>
      </c>
      <c r="AB9">
        <v>1203</v>
      </c>
      <c r="AC9">
        <v>1507</v>
      </c>
      <c r="AD9">
        <v>1101</v>
      </c>
      <c r="AE9">
        <v>1203</v>
      </c>
      <c r="AH9">
        <v>1202</v>
      </c>
      <c r="AI9">
        <v>1203</v>
      </c>
      <c r="AJ9">
        <v>1302</v>
      </c>
      <c r="AL9">
        <v>1202</v>
      </c>
      <c r="AM9">
        <v>1302</v>
      </c>
      <c r="AN9">
        <v>1101</v>
      </c>
      <c r="AO9">
        <v>1101</v>
      </c>
      <c r="AP9">
        <v>1203</v>
      </c>
      <c r="AQ9">
        <v>1202</v>
      </c>
      <c r="AR9">
        <v>1303</v>
      </c>
      <c r="AT9">
        <v>1203</v>
      </c>
      <c r="AU9">
        <v>1203</v>
      </c>
      <c r="AV9">
        <v>1203</v>
      </c>
      <c r="AW9">
        <v>1507</v>
      </c>
      <c r="AX9">
        <v>1202</v>
      </c>
      <c r="AY9">
        <v>1202</v>
      </c>
      <c r="AZ9">
        <v>1302</v>
      </c>
      <c r="BA9">
        <v>1202</v>
      </c>
      <c r="BB9">
        <v>1203</v>
      </c>
      <c r="BC9">
        <v>1503</v>
      </c>
      <c r="BD9">
        <v>1303</v>
      </c>
      <c r="BE9">
        <v>1501</v>
      </c>
      <c r="BF9">
        <v>1203</v>
      </c>
      <c r="BG9">
        <v>1202</v>
      </c>
      <c r="BH9">
        <v>1303</v>
      </c>
      <c r="BI9">
        <v>1501</v>
      </c>
    </row>
    <row r="10" spans="2:61" ht="12.75">
      <c r="B10">
        <v>1305</v>
      </c>
      <c r="C10">
        <v>1202</v>
      </c>
      <c r="D10">
        <v>1204</v>
      </c>
      <c r="E10">
        <v>1201</v>
      </c>
      <c r="F10">
        <v>1305</v>
      </c>
      <c r="G10">
        <v>1202</v>
      </c>
      <c r="H10">
        <v>1202</v>
      </c>
      <c r="J10">
        <v>1305</v>
      </c>
      <c r="K10">
        <v>1202</v>
      </c>
      <c r="L10">
        <v>1306</v>
      </c>
      <c r="M10">
        <v>1101</v>
      </c>
      <c r="N10">
        <v>1202</v>
      </c>
      <c r="O10">
        <v>1203</v>
      </c>
      <c r="P10">
        <v>1301</v>
      </c>
      <c r="Q10">
        <v>1501</v>
      </c>
      <c r="R10">
        <v>1201</v>
      </c>
      <c r="S10">
        <v>1202</v>
      </c>
      <c r="T10">
        <v>1202</v>
      </c>
      <c r="U10">
        <v>1502</v>
      </c>
      <c r="V10">
        <v>1301</v>
      </c>
      <c r="W10">
        <v>1203</v>
      </c>
      <c r="X10">
        <v>1203</v>
      </c>
      <c r="Z10">
        <v>1201</v>
      </c>
      <c r="AB10">
        <v>1202</v>
      </c>
      <c r="AC10">
        <v>1301</v>
      </c>
      <c r="AD10">
        <v>1202</v>
      </c>
      <c r="AE10">
        <v>1202</v>
      </c>
      <c r="AH10">
        <v>1203</v>
      </c>
      <c r="AI10">
        <v>1202</v>
      </c>
      <c r="AL10">
        <v>1201</v>
      </c>
      <c r="AM10">
        <v>1507</v>
      </c>
      <c r="AN10">
        <v>1301</v>
      </c>
      <c r="AO10">
        <v>1501</v>
      </c>
      <c r="AQ10">
        <v>1203</v>
      </c>
      <c r="AR10">
        <v>1508</v>
      </c>
      <c r="AT10">
        <v>1305</v>
      </c>
      <c r="AU10">
        <v>1202</v>
      </c>
      <c r="AV10">
        <v>1505</v>
      </c>
      <c r="AW10">
        <v>1202</v>
      </c>
      <c r="AX10">
        <v>1203</v>
      </c>
      <c r="AY10">
        <v>1203</v>
      </c>
      <c r="AZ10" s="1"/>
      <c r="BA10">
        <v>1201</v>
      </c>
      <c r="BB10">
        <v>1305</v>
      </c>
      <c r="BC10">
        <v>1202</v>
      </c>
      <c r="BD10">
        <v>1301</v>
      </c>
      <c r="BE10" s="1"/>
      <c r="BF10">
        <v>1305</v>
      </c>
      <c r="BG10">
        <v>1503</v>
      </c>
      <c r="BH10">
        <v>1302</v>
      </c>
      <c r="BI10">
        <v>1502</v>
      </c>
    </row>
    <row r="11" spans="3:61" ht="12.75">
      <c r="C11">
        <v>1203</v>
      </c>
      <c r="D11">
        <v>1301</v>
      </c>
      <c r="E11">
        <v>1502</v>
      </c>
      <c r="G11">
        <v>1503</v>
      </c>
      <c r="H11">
        <v>1203</v>
      </c>
      <c r="K11">
        <v>1503</v>
      </c>
      <c r="L11">
        <v>1305</v>
      </c>
      <c r="M11">
        <v>1501</v>
      </c>
      <c r="N11">
        <v>1203</v>
      </c>
      <c r="O11">
        <v>1202</v>
      </c>
      <c r="P11">
        <v>1302</v>
      </c>
      <c r="Q11">
        <v>1101</v>
      </c>
      <c r="R11">
        <v>1202</v>
      </c>
      <c r="S11">
        <v>1201</v>
      </c>
      <c r="U11">
        <v>1202</v>
      </c>
      <c r="V11">
        <v>1302</v>
      </c>
      <c r="W11">
        <v>1204</v>
      </c>
      <c r="X11">
        <v>1204</v>
      </c>
      <c r="Z11">
        <v>1202</v>
      </c>
      <c r="AB11">
        <v>1203</v>
      </c>
      <c r="AC11">
        <v>1203</v>
      </c>
      <c r="AD11">
        <v>1201</v>
      </c>
      <c r="AE11">
        <v>1203</v>
      </c>
      <c r="AH11">
        <v>1305</v>
      </c>
      <c r="AI11">
        <v>1503</v>
      </c>
      <c r="AL11">
        <v>1202</v>
      </c>
      <c r="AM11">
        <v>1302</v>
      </c>
      <c r="AN11">
        <v>1302</v>
      </c>
      <c r="AO11">
        <v>1201</v>
      </c>
      <c r="AQ11">
        <v>1202</v>
      </c>
      <c r="AR11">
        <v>1504</v>
      </c>
      <c r="AU11">
        <v>1203</v>
      </c>
      <c r="AV11">
        <v>1506</v>
      </c>
      <c r="AW11">
        <v>1201</v>
      </c>
      <c r="AX11">
        <v>1305</v>
      </c>
      <c r="AY11">
        <v>1202</v>
      </c>
      <c r="AZ11" s="1"/>
      <c r="BA11">
        <v>1202</v>
      </c>
      <c r="BB11" s="1"/>
      <c r="BC11">
        <v>1203</v>
      </c>
      <c r="BD11">
        <v>1302</v>
      </c>
      <c r="BE11" s="1"/>
      <c r="BF11" s="1"/>
      <c r="BG11">
        <v>1202</v>
      </c>
      <c r="BH11">
        <v>1203</v>
      </c>
      <c r="BI11">
        <v>1503</v>
      </c>
    </row>
    <row r="12" spans="3:61" ht="12.75">
      <c r="C12">
        <v>1202</v>
      </c>
      <c r="D12">
        <v>1302</v>
      </c>
      <c r="E12">
        <v>1201</v>
      </c>
      <c r="G12">
        <v>1202</v>
      </c>
      <c r="H12">
        <v>1505</v>
      </c>
      <c r="K12">
        <v>1502</v>
      </c>
      <c r="L12">
        <v>1203</v>
      </c>
      <c r="M12">
        <v>1101</v>
      </c>
      <c r="N12">
        <v>1305</v>
      </c>
      <c r="O12">
        <v>1203</v>
      </c>
      <c r="Q12">
        <v>1301</v>
      </c>
      <c r="R12">
        <v>1201</v>
      </c>
      <c r="S12">
        <v>1202</v>
      </c>
      <c r="U12">
        <v>1201</v>
      </c>
      <c r="V12">
        <v>1303</v>
      </c>
      <c r="W12">
        <v>1203</v>
      </c>
      <c r="X12">
        <v>1301</v>
      </c>
      <c r="Z12">
        <v>1203</v>
      </c>
      <c r="AB12">
        <v>1502</v>
      </c>
      <c r="AC12">
        <v>1202</v>
      </c>
      <c r="AD12">
        <v>1101</v>
      </c>
      <c r="AE12">
        <v>1202</v>
      </c>
      <c r="AI12">
        <v>1202</v>
      </c>
      <c r="AL12">
        <v>1301</v>
      </c>
      <c r="AM12">
        <v>1301</v>
      </c>
      <c r="AO12">
        <v>1202</v>
      </c>
      <c r="AQ12">
        <v>1503</v>
      </c>
      <c r="AR12">
        <v>1508</v>
      </c>
      <c r="AU12">
        <v>1202</v>
      </c>
      <c r="AV12">
        <v>1202</v>
      </c>
      <c r="AW12">
        <v>1502</v>
      </c>
      <c r="AX12" s="1"/>
      <c r="AY12">
        <v>1203</v>
      </c>
      <c r="AZ12" s="1"/>
      <c r="BA12">
        <v>1201</v>
      </c>
      <c r="BB12" s="1"/>
      <c r="BC12">
        <v>1202</v>
      </c>
      <c r="BD12" s="1"/>
      <c r="BE12" s="1"/>
      <c r="BF12" s="1"/>
      <c r="BG12" s="1"/>
      <c r="BH12">
        <v>1302</v>
      </c>
      <c r="BI12">
        <v>1504</v>
      </c>
    </row>
    <row r="13" spans="3:61" ht="12.75">
      <c r="C13">
        <v>1203</v>
      </c>
      <c r="G13">
        <v>1203</v>
      </c>
      <c r="H13">
        <v>1506</v>
      </c>
      <c r="K13">
        <v>1202</v>
      </c>
      <c r="L13">
        <v>1202</v>
      </c>
      <c r="M13">
        <v>1501</v>
      </c>
      <c r="O13">
        <v>1202</v>
      </c>
      <c r="Q13">
        <v>1306</v>
      </c>
      <c r="R13">
        <v>1202</v>
      </c>
      <c r="S13">
        <v>1503</v>
      </c>
      <c r="U13">
        <v>1502</v>
      </c>
      <c r="V13">
        <v>1304</v>
      </c>
      <c r="X13">
        <v>1302</v>
      </c>
      <c r="Z13">
        <v>1505</v>
      </c>
      <c r="AB13">
        <v>1202</v>
      </c>
      <c r="AC13">
        <v>1201</v>
      </c>
      <c r="AD13">
        <v>1202</v>
      </c>
      <c r="AE13">
        <v>1203</v>
      </c>
      <c r="AI13">
        <v>1203</v>
      </c>
      <c r="AL13">
        <v>1203</v>
      </c>
      <c r="AM13">
        <v>1203</v>
      </c>
      <c r="AQ13">
        <v>1202</v>
      </c>
      <c r="AR13">
        <v>1303</v>
      </c>
      <c r="AU13">
        <v>1201</v>
      </c>
      <c r="AV13">
        <v>1503</v>
      </c>
      <c r="AW13">
        <v>1301</v>
      </c>
      <c r="AX13" s="1"/>
      <c r="AY13">
        <v>1202</v>
      </c>
      <c r="AZ13" s="1"/>
      <c r="BA13">
        <v>1502</v>
      </c>
      <c r="BB13" s="1"/>
      <c r="BC13">
        <v>1201</v>
      </c>
      <c r="BD13" s="1"/>
      <c r="BE13" s="1"/>
      <c r="BF13" s="1"/>
      <c r="BG13" s="1"/>
      <c r="BH13">
        <v>1303</v>
      </c>
      <c r="BI13">
        <v>1505</v>
      </c>
    </row>
    <row r="14" spans="3:61" ht="12.75">
      <c r="C14">
        <v>1204</v>
      </c>
      <c r="G14">
        <v>1202</v>
      </c>
      <c r="K14">
        <v>1203</v>
      </c>
      <c r="L14">
        <v>1503</v>
      </c>
      <c r="M14">
        <v>1401</v>
      </c>
      <c r="O14">
        <v>1201</v>
      </c>
      <c r="Q14">
        <v>1301</v>
      </c>
      <c r="R14">
        <v>1203</v>
      </c>
      <c r="S14">
        <v>1202</v>
      </c>
      <c r="U14">
        <v>1201</v>
      </c>
      <c r="V14">
        <v>1305</v>
      </c>
      <c r="X14">
        <v>1303</v>
      </c>
      <c r="Z14">
        <v>1504</v>
      </c>
      <c r="AB14">
        <v>1503</v>
      </c>
      <c r="AC14">
        <v>1101</v>
      </c>
      <c r="AD14">
        <v>1203</v>
      </c>
      <c r="AE14">
        <v>1202</v>
      </c>
      <c r="AI14">
        <v>1202</v>
      </c>
      <c r="AL14">
        <v>1305</v>
      </c>
      <c r="AM14">
        <v>1202</v>
      </c>
      <c r="AU14">
        <v>1101</v>
      </c>
      <c r="AV14">
        <v>1501</v>
      </c>
      <c r="AW14">
        <v>1507</v>
      </c>
      <c r="AX14" s="1"/>
      <c r="AY14">
        <v>1201</v>
      </c>
      <c r="AZ14" s="1"/>
      <c r="BA14">
        <v>1503</v>
      </c>
      <c r="BB14" s="1"/>
      <c r="BC14">
        <v>1202</v>
      </c>
      <c r="BD14" s="1"/>
      <c r="BE14" s="1"/>
      <c r="BF14" s="1"/>
      <c r="BG14" s="1"/>
      <c r="BH14">
        <v>1304</v>
      </c>
      <c r="BI14">
        <v>1506</v>
      </c>
    </row>
    <row r="15" spans="3:61" ht="12.75">
      <c r="C15">
        <v>1301</v>
      </c>
      <c r="K15">
        <v>1202</v>
      </c>
      <c r="L15">
        <v>1502</v>
      </c>
      <c r="M15">
        <v>1306</v>
      </c>
      <c r="O15">
        <v>1203</v>
      </c>
      <c r="Q15">
        <v>1101</v>
      </c>
      <c r="R15">
        <v>1202</v>
      </c>
      <c r="S15">
        <v>1203</v>
      </c>
      <c r="U15">
        <v>1202</v>
      </c>
      <c r="X15">
        <v>1302</v>
      </c>
      <c r="Z15">
        <v>1505</v>
      </c>
      <c r="AB15">
        <v>1502</v>
      </c>
      <c r="AC15">
        <v>1301</v>
      </c>
      <c r="AD15">
        <v>1305</v>
      </c>
      <c r="AE15">
        <v>1203</v>
      </c>
      <c r="AM15">
        <v>1203</v>
      </c>
      <c r="AU15">
        <v>1301</v>
      </c>
      <c r="AV15">
        <v>1201</v>
      </c>
      <c r="AW15">
        <v>1508</v>
      </c>
      <c r="AX15" s="1"/>
      <c r="AY15">
        <v>1502</v>
      </c>
      <c r="AZ15" s="1"/>
      <c r="BA15">
        <v>1504</v>
      </c>
      <c r="BB15" s="1"/>
      <c r="BC15">
        <v>1503</v>
      </c>
      <c r="BD15" s="1"/>
      <c r="BE15" s="1"/>
      <c r="BF15" s="1"/>
      <c r="BG15" s="1"/>
      <c r="BH15">
        <v>1305</v>
      </c>
      <c r="BI15">
        <v>1507</v>
      </c>
    </row>
    <row r="16" spans="3:61" ht="12.75">
      <c r="C16">
        <v>1302</v>
      </c>
      <c r="K16">
        <v>1201</v>
      </c>
      <c r="L16">
        <v>1501</v>
      </c>
      <c r="M16">
        <v>1305</v>
      </c>
      <c r="O16">
        <v>1505</v>
      </c>
      <c r="Q16">
        <v>1301</v>
      </c>
      <c r="R16">
        <v>1203</v>
      </c>
      <c r="S16">
        <v>1202</v>
      </c>
      <c r="U16">
        <v>1203</v>
      </c>
      <c r="Z16">
        <v>1203</v>
      </c>
      <c r="AB16">
        <v>1202</v>
      </c>
      <c r="AC16">
        <v>1303</v>
      </c>
      <c r="AE16">
        <v>1202</v>
      </c>
      <c r="AM16">
        <v>1507</v>
      </c>
      <c r="AU16">
        <v>1202</v>
      </c>
      <c r="AV16">
        <v>1502</v>
      </c>
      <c r="AW16">
        <v>1303</v>
      </c>
      <c r="AX16" s="1"/>
      <c r="AY16">
        <v>1201</v>
      </c>
      <c r="AZ16" s="1"/>
      <c r="BA16">
        <v>1505</v>
      </c>
      <c r="BB16" s="1"/>
      <c r="BC16">
        <v>1201</v>
      </c>
      <c r="BD16" s="1"/>
      <c r="BE16" s="1"/>
      <c r="BF16" s="1"/>
      <c r="BG16" s="1"/>
      <c r="BH16">
        <v>1304</v>
      </c>
      <c r="BI16">
        <v>1202</v>
      </c>
    </row>
    <row r="17" spans="3:61" ht="12.75">
      <c r="C17">
        <v>1202</v>
      </c>
      <c r="K17">
        <v>1101</v>
      </c>
      <c r="L17">
        <v>1401</v>
      </c>
      <c r="M17">
        <v>1304</v>
      </c>
      <c r="O17">
        <v>1203</v>
      </c>
      <c r="Q17">
        <v>1202</v>
      </c>
      <c r="R17">
        <v>1305</v>
      </c>
      <c r="S17">
        <v>1203</v>
      </c>
      <c r="U17">
        <v>1305</v>
      </c>
      <c r="Z17">
        <v>1101</v>
      </c>
      <c r="AB17">
        <v>1201</v>
      </c>
      <c r="AC17">
        <v>1302</v>
      </c>
      <c r="AE17">
        <v>1203</v>
      </c>
      <c r="AM17">
        <v>1302</v>
      </c>
      <c r="AU17">
        <v>1201</v>
      </c>
      <c r="AV17">
        <v>1201</v>
      </c>
      <c r="AW17">
        <v>1202</v>
      </c>
      <c r="AX17" s="1"/>
      <c r="AY17">
        <v>1202</v>
      </c>
      <c r="AZ17" s="1"/>
      <c r="BA17">
        <v>1506</v>
      </c>
      <c r="BB17" s="1"/>
      <c r="BC17">
        <v>1202</v>
      </c>
      <c r="BD17" s="1"/>
      <c r="BE17" s="1"/>
      <c r="BF17" s="1"/>
      <c r="BG17" s="1"/>
      <c r="BH17">
        <v>1303</v>
      </c>
      <c r="BI17">
        <v>1503</v>
      </c>
    </row>
    <row r="18" spans="3:61" ht="12.75">
      <c r="C18">
        <v>1203</v>
      </c>
      <c r="K18">
        <v>1511</v>
      </c>
      <c r="L18">
        <v>1203</v>
      </c>
      <c r="M18">
        <v>1303</v>
      </c>
      <c r="O18">
        <v>1505</v>
      </c>
      <c r="Q18">
        <v>1201</v>
      </c>
      <c r="S18">
        <v>1202</v>
      </c>
      <c r="U18">
        <v>1401</v>
      </c>
      <c r="Z18">
        <v>1202</v>
      </c>
      <c r="AB18">
        <v>1202</v>
      </c>
      <c r="AC18">
        <v>1301</v>
      </c>
      <c r="AE18">
        <v>1502</v>
      </c>
      <c r="AM18">
        <v>1301</v>
      </c>
      <c r="AU18">
        <v>1202</v>
      </c>
      <c r="AV18">
        <v>1301</v>
      </c>
      <c r="AW18">
        <v>1201</v>
      </c>
      <c r="AX18" s="1"/>
      <c r="AY18">
        <v>1203</v>
      </c>
      <c r="AZ18" s="1"/>
      <c r="BA18">
        <v>1507</v>
      </c>
      <c r="BB18" s="1"/>
      <c r="BC18">
        <v>1203</v>
      </c>
      <c r="BD18" s="1"/>
      <c r="BE18" s="1"/>
      <c r="BF18" s="1"/>
      <c r="BG18" s="1"/>
      <c r="BH18">
        <v>1302</v>
      </c>
      <c r="BI18">
        <v>1504</v>
      </c>
    </row>
    <row r="19" spans="11:61" ht="12.75">
      <c r="K19">
        <v>1306</v>
      </c>
      <c r="L19">
        <v>1306</v>
      </c>
      <c r="M19">
        <v>1302</v>
      </c>
      <c r="O19">
        <v>1201</v>
      </c>
      <c r="Q19">
        <v>1202</v>
      </c>
      <c r="U19">
        <v>1305</v>
      </c>
      <c r="Z19">
        <v>1201</v>
      </c>
      <c r="AB19">
        <v>1301</v>
      </c>
      <c r="AC19">
        <v>1302</v>
      </c>
      <c r="AE19">
        <v>1201</v>
      </c>
      <c r="AM19">
        <v>1202</v>
      </c>
      <c r="AU19">
        <v>1203</v>
      </c>
      <c r="AV19">
        <v>1302</v>
      </c>
      <c r="AW19">
        <v>1202</v>
      </c>
      <c r="AX19" s="1"/>
      <c r="AY19">
        <v>1202</v>
      </c>
      <c r="AZ19" s="1"/>
      <c r="BA19">
        <v>1508</v>
      </c>
      <c r="BB19" s="1"/>
      <c r="BC19">
        <v>1202</v>
      </c>
      <c r="BD19" s="1"/>
      <c r="BE19" s="1"/>
      <c r="BF19" s="1"/>
      <c r="BG19" s="1"/>
      <c r="BH19" s="1"/>
      <c r="BI19">
        <v>1202</v>
      </c>
    </row>
    <row r="20" spans="11:61" ht="12.75">
      <c r="K20">
        <v>1202</v>
      </c>
      <c r="L20">
        <v>1305</v>
      </c>
      <c r="M20">
        <v>1301</v>
      </c>
      <c r="O20">
        <v>1203</v>
      </c>
      <c r="Q20">
        <v>1301</v>
      </c>
      <c r="U20">
        <v>1202</v>
      </c>
      <c r="AB20">
        <v>1203</v>
      </c>
      <c r="AC20">
        <v>1303</v>
      </c>
      <c r="AE20">
        <v>1202</v>
      </c>
      <c r="AM20">
        <v>1203</v>
      </c>
      <c r="AU20">
        <v>1202</v>
      </c>
      <c r="AW20">
        <v>1503</v>
      </c>
      <c r="AX20" s="1"/>
      <c r="AY20">
        <v>1203</v>
      </c>
      <c r="AZ20" s="1"/>
      <c r="BA20">
        <v>1509</v>
      </c>
      <c r="BB20" s="1"/>
      <c r="BC20">
        <v>1203</v>
      </c>
      <c r="BD20" s="1"/>
      <c r="BE20" s="1"/>
      <c r="BF20" s="1"/>
      <c r="BG20" s="1"/>
      <c r="BH20" s="1"/>
      <c r="BI20">
        <v>1504</v>
      </c>
    </row>
    <row r="21" spans="11:61" ht="12.75">
      <c r="K21">
        <v>1503</v>
      </c>
      <c r="L21">
        <v>1202</v>
      </c>
      <c r="M21">
        <v>1204</v>
      </c>
      <c r="O21">
        <v>1202</v>
      </c>
      <c r="Q21">
        <v>1306</v>
      </c>
      <c r="U21">
        <v>1401</v>
      </c>
      <c r="AB21">
        <v>1301</v>
      </c>
      <c r="AC21">
        <v>1301</v>
      </c>
      <c r="AE21">
        <v>1203</v>
      </c>
      <c r="AU21">
        <v>1503</v>
      </c>
      <c r="AW21">
        <v>1504</v>
      </c>
      <c r="AX21" s="1"/>
      <c r="AY21">
        <v>1202</v>
      </c>
      <c r="AZ21" s="1"/>
      <c r="BA21" s="1"/>
      <c r="BB21" s="1"/>
      <c r="BC21">
        <v>1202</v>
      </c>
      <c r="BD21" s="1"/>
      <c r="BE21" s="1"/>
      <c r="BF21" s="1"/>
      <c r="BG21" s="1"/>
      <c r="BH21" s="1"/>
      <c r="BI21">
        <v>1202</v>
      </c>
    </row>
    <row r="22" spans="12:61" ht="12.75">
      <c r="L22">
        <v>1201</v>
      </c>
      <c r="M22">
        <v>1203</v>
      </c>
      <c r="Q22">
        <v>1201</v>
      </c>
      <c r="U22">
        <v>1305</v>
      </c>
      <c r="AB22">
        <v>1303</v>
      </c>
      <c r="AC22">
        <v>1101</v>
      </c>
      <c r="AE22">
        <v>1505</v>
      </c>
      <c r="AU22">
        <v>1502</v>
      </c>
      <c r="AX22" s="1"/>
      <c r="AY22">
        <v>1201</v>
      </c>
      <c r="AZ22" s="1"/>
      <c r="BA22" s="1"/>
      <c r="BB22" s="1"/>
      <c r="BC22" s="1"/>
      <c r="BD22" s="1"/>
      <c r="BE22" s="1"/>
      <c r="BF22" s="1"/>
      <c r="BG22" s="1"/>
      <c r="BH22" s="1"/>
      <c r="BI22">
        <v>1503</v>
      </c>
    </row>
    <row r="23" spans="12:61" ht="12.75">
      <c r="L23">
        <v>1502</v>
      </c>
      <c r="M23">
        <v>1202</v>
      </c>
      <c r="AB23">
        <v>1301</v>
      </c>
      <c r="AC23">
        <v>1301</v>
      </c>
      <c r="AE23">
        <v>1506</v>
      </c>
      <c r="AU23">
        <v>1202</v>
      </c>
      <c r="AX23" s="1"/>
      <c r="AY23">
        <v>1202</v>
      </c>
      <c r="AZ23" s="1"/>
      <c r="BA23" s="1"/>
      <c r="BB23" s="1"/>
      <c r="BC23" s="1"/>
      <c r="BD23" s="1"/>
      <c r="BE23" s="1"/>
      <c r="BF23" s="1"/>
      <c r="BG23" s="1"/>
      <c r="BH23" s="1"/>
      <c r="BI23">
        <v>1504</v>
      </c>
    </row>
    <row r="24" spans="12:61" ht="12.75">
      <c r="L24">
        <v>1501</v>
      </c>
      <c r="M24">
        <v>1201</v>
      </c>
      <c r="AB24">
        <v>1306</v>
      </c>
      <c r="AC24">
        <v>1202</v>
      </c>
      <c r="AE24">
        <v>1202</v>
      </c>
      <c r="AU24">
        <v>1203</v>
      </c>
      <c r="AX24" s="1"/>
      <c r="AY24">
        <v>1203</v>
      </c>
      <c r="AZ24" s="1"/>
      <c r="BA24" s="1"/>
      <c r="BB24" s="1"/>
      <c r="BC24" s="1"/>
      <c r="BD24" s="1"/>
      <c r="BE24" s="1"/>
      <c r="BF24" s="1"/>
      <c r="BG24" s="1"/>
      <c r="BH24" s="1"/>
      <c r="BI24">
        <v>1202</v>
      </c>
    </row>
    <row r="25" spans="12:61" ht="12.75">
      <c r="L25">
        <v>1401</v>
      </c>
      <c r="M25">
        <v>1101</v>
      </c>
      <c r="AB25">
        <v>1301</v>
      </c>
      <c r="AE25">
        <v>1503</v>
      </c>
      <c r="AU25">
        <v>1202</v>
      </c>
      <c r="AX25" s="1"/>
      <c r="AY25">
        <v>1202</v>
      </c>
      <c r="AZ25" s="1"/>
      <c r="BA25" s="1"/>
      <c r="BB25" s="1"/>
      <c r="BC25" s="1"/>
      <c r="BD25" s="1"/>
      <c r="BE25" s="1"/>
      <c r="BF25" s="1"/>
      <c r="BG25" s="1"/>
      <c r="BH25" s="1"/>
      <c r="BI25">
        <v>1503</v>
      </c>
    </row>
    <row r="26" spans="12:61" ht="12.75">
      <c r="L26">
        <v>1306</v>
      </c>
      <c r="M26">
        <v>1511</v>
      </c>
      <c r="AB26">
        <v>1302</v>
      </c>
      <c r="AE26">
        <v>1504</v>
      </c>
      <c r="AU26">
        <v>1201</v>
      </c>
      <c r="AX26" s="1"/>
      <c r="AY26">
        <v>1203</v>
      </c>
      <c r="AZ26" s="1"/>
      <c r="BA26" s="1"/>
      <c r="BB26" s="1"/>
      <c r="BC26" s="1"/>
      <c r="BD26" s="1"/>
      <c r="BE26" s="1"/>
      <c r="BF26" s="1"/>
      <c r="BG26" s="1"/>
      <c r="BH26" s="1"/>
      <c r="BI26">
        <v>1202</v>
      </c>
    </row>
    <row r="27" spans="12:61" ht="12.75">
      <c r="L27">
        <v>1305</v>
      </c>
      <c r="M27">
        <v>1510</v>
      </c>
      <c r="AE27">
        <v>1202</v>
      </c>
      <c r="AU27">
        <v>1101</v>
      </c>
      <c r="AX27" s="1"/>
      <c r="AY27">
        <v>1306</v>
      </c>
      <c r="AZ27" s="1"/>
      <c r="BA27" s="1"/>
      <c r="BB27" s="1"/>
      <c r="BC27" s="1"/>
      <c r="BD27" s="1"/>
      <c r="BE27" s="1"/>
      <c r="BF27" s="1"/>
      <c r="BG27" s="1"/>
      <c r="BH27" s="1"/>
      <c r="BI27">
        <v>1201</v>
      </c>
    </row>
    <row r="28" spans="12:61" ht="12.75">
      <c r="L28">
        <v>1304</v>
      </c>
      <c r="M28">
        <v>1509</v>
      </c>
      <c r="AE28">
        <v>1203</v>
      </c>
      <c r="AU28">
        <v>1202</v>
      </c>
      <c r="AX28" s="1"/>
      <c r="AY28">
        <v>1203</v>
      </c>
      <c r="AZ28" s="1"/>
      <c r="BA28" s="1"/>
      <c r="BB28" s="1"/>
      <c r="BC28" s="1"/>
      <c r="BD28" s="1"/>
      <c r="BE28" s="1"/>
      <c r="BF28" s="1"/>
      <c r="BG28" s="1"/>
      <c r="BH28" s="1"/>
      <c r="BI28">
        <v>1502</v>
      </c>
    </row>
    <row r="29" spans="13:61" ht="12.75">
      <c r="M29">
        <v>1508</v>
      </c>
      <c r="AE29">
        <v>1505</v>
      </c>
      <c r="AU29">
        <v>1203</v>
      </c>
      <c r="AX29" s="1"/>
      <c r="AY29">
        <v>1304</v>
      </c>
      <c r="AZ29" s="1"/>
      <c r="BA29" s="1"/>
      <c r="BB29" s="1"/>
      <c r="BC29" s="1"/>
      <c r="BD29" s="1"/>
      <c r="BE29" s="1"/>
      <c r="BF29" s="1"/>
      <c r="BG29" s="1"/>
      <c r="BH29" s="1"/>
      <c r="BI29">
        <v>1201</v>
      </c>
    </row>
    <row r="30" spans="13:61" ht="12.75">
      <c r="M30">
        <v>1507</v>
      </c>
      <c r="AU30">
        <v>1202</v>
      </c>
      <c r="AX30" s="1"/>
      <c r="AY30">
        <v>1303</v>
      </c>
      <c r="AZ30" s="1"/>
      <c r="BA30" s="1"/>
      <c r="BB30" s="1"/>
      <c r="BC30" s="1"/>
      <c r="BD30" s="1"/>
      <c r="BE30" s="1"/>
      <c r="BF30" s="1"/>
      <c r="BG30" s="1"/>
      <c r="BH30" s="1"/>
      <c r="BI30">
        <v>1202</v>
      </c>
    </row>
    <row r="31" spans="13:61" ht="12.75">
      <c r="M31">
        <v>1506</v>
      </c>
      <c r="AU31">
        <v>1503</v>
      </c>
      <c r="AX31" s="1"/>
      <c r="AY31">
        <v>1304</v>
      </c>
      <c r="AZ31" s="1"/>
      <c r="BA31" s="1"/>
      <c r="BB31" s="1"/>
      <c r="BC31" s="1"/>
      <c r="BD31" s="1"/>
      <c r="BE31" s="1"/>
      <c r="BF31" s="1"/>
      <c r="BG31" s="1"/>
      <c r="BH31" s="1"/>
      <c r="BI31">
        <v>1503</v>
      </c>
    </row>
    <row r="32" spans="13:61" ht="12.75">
      <c r="M32">
        <v>1504</v>
      </c>
      <c r="AX32" s="1"/>
      <c r="AY32">
        <v>1306</v>
      </c>
      <c r="AZ32" s="1"/>
      <c r="BA32" s="1"/>
      <c r="BB32" s="1"/>
      <c r="BC32" s="1"/>
      <c r="BD32" s="1"/>
      <c r="BE32" s="1"/>
      <c r="BF32" s="1"/>
      <c r="BG32" s="1"/>
      <c r="BH32" s="1"/>
      <c r="BI32">
        <v>1202</v>
      </c>
    </row>
    <row r="33" spans="13:61" ht="12.75">
      <c r="M33">
        <v>1202</v>
      </c>
      <c r="AX33" s="1"/>
      <c r="AY33">
        <v>1203</v>
      </c>
      <c r="AZ33" s="1"/>
      <c r="BA33" s="1"/>
      <c r="BB33" s="1"/>
      <c r="BC33" s="1"/>
      <c r="BD33" s="1"/>
      <c r="BE33" s="1"/>
      <c r="BF33" s="1"/>
      <c r="BG33" s="1"/>
      <c r="BH33" s="1"/>
      <c r="BI33">
        <v>1504</v>
      </c>
    </row>
    <row r="34" spans="50:61" ht="12.75">
      <c r="AX34" s="1"/>
      <c r="AY34">
        <v>1306</v>
      </c>
      <c r="AZ34" s="1"/>
      <c r="BA34" s="1"/>
      <c r="BB34" s="1"/>
      <c r="BC34" s="1"/>
      <c r="BD34" s="1"/>
      <c r="BE34" s="1"/>
      <c r="BF34" s="1"/>
      <c r="BG34" s="1"/>
      <c r="BH34" s="1"/>
      <c r="BI34">
        <v>1202</v>
      </c>
    </row>
    <row r="35" spans="50:61" ht="12.75">
      <c r="AX35" s="1"/>
      <c r="AY35">
        <v>1303</v>
      </c>
      <c r="AZ35" s="1"/>
      <c r="BA35" s="1"/>
      <c r="BB35" s="1"/>
      <c r="BC35" s="1"/>
      <c r="BD35" s="1"/>
      <c r="BE35" s="1"/>
      <c r="BF35" s="1"/>
      <c r="BG35" s="1"/>
      <c r="BH35" s="1"/>
      <c r="BI35">
        <v>1201</v>
      </c>
    </row>
    <row r="36" spans="50:61" ht="12.75">
      <c r="AX36" s="1"/>
      <c r="AY36">
        <v>1304</v>
      </c>
      <c r="AZ36" s="1"/>
      <c r="BA36" s="1"/>
      <c r="BB36" s="1"/>
      <c r="BC36" s="1"/>
      <c r="BD36" s="1"/>
      <c r="BE36" s="1"/>
      <c r="BF36" s="1"/>
      <c r="BG36" s="1"/>
      <c r="BH36" s="1"/>
      <c r="BI36">
        <v>1202</v>
      </c>
    </row>
    <row r="37" spans="50:61" ht="12.75">
      <c r="AX37" s="1"/>
      <c r="AY37">
        <v>1306</v>
      </c>
      <c r="AZ37" s="1"/>
      <c r="BA37" s="1"/>
      <c r="BB37" s="1"/>
      <c r="BC37" s="1"/>
      <c r="BD37" s="1"/>
      <c r="BE37" s="1"/>
      <c r="BF37" s="1"/>
      <c r="BG37" s="1"/>
      <c r="BH37" s="1"/>
      <c r="BI37">
        <v>1203</v>
      </c>
    </row>
    <row r="38" spans="50:61" ht="12.75">
      <c r="AX38" s="1"/>
      <c r="AY38">
        <v>1203</v>
      </c>
      <c r="AZ38" s="1"/>
      <c r="BA38" s="1"/>
      <c r="BB38" s="1"/>
      <c r="BC38" s="1"/>
      <c r="BD38" s="1"/>
      <c r="BE38" s="1"/>
      <c r="BF38" s="1"/>
      <c r="BG38" s="1"/>
      <c r="BH38" s="1"/>
      <c r="BI38">
        <v>1505</v>
      </c>
    </row>
    <row r="39" spans="50:61" ht="12.75">
      <c r="AX39" s="1"/>
      <c r="AY39">
        <v>1305</v>
      </c>
      <c r="AZ39" s="1"/>
      <c r="BA39" s="1"/>
      <c r="BB39" s="1"/>
      <c r="BC39" s="1"/>
      <c r="BD39" s="1"/>
      <c r="BE39" s="1"/>
      <c r="BF39" s="1"/>
      <c r="BG39" s="1"/>
      <c r="BH39" s="1"/>
      <c r="BI39">
        <v>1506</v>
      </c>
    </row>
    <row r="40" spans="50:61" ht="12.75">
      <c r="AX40" s="1"/>
      <c r="AY40">
        <v>1202</v>
      </c>
      <c r="AZ40" s="1"/>
      <c r="BA40" s="1"/>
      <c r="BB40" s="1"/>
      <c r="BC40" s="1"/>
      <c r="BD40" s="1"/>
      <c r="BE40" s="1"/>
      <c r="BF40" s="1"/>
      <c r="BG40" s="1"/>
      <c r="BH40" s="1"/>
      <c r="BI40">
        <v>1203</v>
      </c>
    </row>
    <row r="41" spans="50:61" ht="12.75">
      <c r="AX41" s="1"/>
      <c r="AY41">
        <v>1305</v>
      </c>
      <c r="AZ41" s="1"/>
      <c r="BA41" s="1"/>
      <c r="BB41" s="1"/>
      <c r="BC41" s="1"/>
      <c r="BD41" s="1"/>
      <c r="BE41" s="1"/>
      <c r="BF41" s="1"/>
      <c r="BG41" s="1"/>
      <c r="BH41" s="1"/>
      <c r="BI41">
        <v>1505</v>
      </c>
    </row>
    <row r="42" spans="50:61" ht="12.75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>
        <v>1506</v>
      </c>
    </row>
    <row r="43" spans="50:61" ht="12.75"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>
        <v>1202</v>
      </c>
    </row>
    <row r="44" spans="50:61" ht="12.75"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>
        <v>1203</v>
      </c>
    </row>
    <row r="45" spans="50:61" ht="12.75"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>
        <v>1505</v>
      </c>
    </row>
    <row r="46" spans="50:61" ht="12.75"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>
        <v>1506</v>
      </c>
    </row>
    <row r="47" spans="50:61" ht="12.75"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>
        <v>1507</v>
      </c>
    </row>
    <row r="48" spans="50:61" ht="12.75"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>
        <v>1508</v>
      </c>
    </row>
    <row r="49" spans="50:61" ht="12.75"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>
        <v>1509</v>
      </c>
    </row>
    <row r="51" spans="2:59" s="40" customFormat="1" ht="12.75">
      <c r="B51" s="40" t="s">
        <v>38</v>
      </c>
      <c r="C51" s="48">
        <v>1</v>
      </c>
      <c r="F51" s="40" t="s">
        <v>38</v>
      </c>
      <c r="G51" s="48">
        <v>3</v>
      </c>
      <c r="J51" s="40" t="s">
        <v>38</v>
      </c>
      <c r="K51" s="48">
        <v>4</v>
      </c>
      <c r="N51" s="40" t="s">
        <v>38</v>
      </c>
      <c r="O51" s="48">
        <v>5</v>
      </c>
      <c r="R51" s="40" t="s">
        <v>38</v>
      </c>
      <c r="S51" s="48">
        <v>6</v>
      </c>
      <c r="V51" s="40" t="s">
        <v>38</v>
      </c>
      <c r="W51" s="48">
        <v>7</v>
      </c>
      <c r="Z51" s="40" t="s">
        <v>38</v>
      </c>
      <c r="AA51" s="48">
        <v>8</v>
      </c>
      <c r="AD51" s="40" t="s">
        <v>38</v>
      </c>
      <c r="AE51" s="48">
        <v>9</v>
      </c>
      <c r="AH51" s="40" t="s">
        <v>38</v>
      </c>
      <c r="AI51" s="48">
        <v>10</v>
      </c>
      <c r="AL51" s="40" t="s">
        <v>38</v>
      </c>
      <c r="AM51" s="48">
        <v>11</v>
      </c>
      <c r="AP51" s="40" t="s">
        <v>38</v>
      </c>
      <c r="AQ51" s="48">
        <v>12</v>
      </c>
      <c r="AT51" s="40" t="s">
        <v>38</v>
      </c>
      <c r="AU51" s="48">
        <v>13</v>
      </c>
      <c r="AX51" s="40" t="s">
        <v>38</v>
      </c>
      <c r="AY51" s="48">
        <v>14</v>
      </c>
      <c r="BB51" s="40" t="s">
        <v>38</v>
      </c>
      <c r="BC51" s="48">
        <v>15</v>
      </c>
      <c r="BF51" s="40" t="s">
        <v>38</v>
      </c>
      <c r="BG51" s="48">
        <v>17</v>
      </c>
    </row>
    <row r="52" spans="1:61" s="45" customFormat="1" ht="12.75">
      <c r="A52" s="45" t="s">
        <v>42</v>
      </c>
      <c r="B52" s="47">
        <v>1</v>
      </c>
      <c r="C52" s="47">
        <v>2</v>
      </c>
      <c r="D52" s="47">
        <v>3</v>
      </c>
      <c r="E52" s="47">
        <v>4</v>
      </c>
      <c r="F52" s="47">
        <v>1</v>
      </c>
      <c r="G52" s="47">
        <v>2</v>
      </c>
      <c r="H52" s="47">
        <v>3</v>
      </c>
      <c r="I52" s="47">
        <v>4</v>
      </c>
      <c r="J52" s="47">
        <v>1</v>
      </c>
      <c r="K52" s="47">
        <v>2</v>
      </c>
      <c r="L52" s="47">
        <v>3</v>
      </c>
      <c r="M52" s="47">
        <v>4</v>
      </c>
      <c r="N52" s="47">
        <v>1</v>
      </c>
      <c r="O52" s="47">
        <v>2</v>
      </c>
      <c r="P52" s="47">
        <v>3</v>
      </c>
      <c r="Q52" s="47">
        <v>4</v>
      </c>
      <c r="R52" s="47">
        <v>1</v>
      </c>
      <c r="S52" s="47">
        <v>2</v>
      </c>
      <c r="T52" s="47">
        <v>3</v>
      </c>
      <c r="U52" s="47">
        <v>4</v>
      </c>
      <c r="V52" s="47">
        <v>1</v>
      </c>
      <c r="W52" s="47">
        <v>2</v>
      </c>
      <c r="X52" s="47">
        <v>3</v>
      </c>
      <c r="Y52" s="47">
        <v>4</v>
      </c>
      <c r="Z52" s="47">
        <v>1</v>
      </c>
      <c r="AA52" s="47">
        <v>2</v>
      </c>
      <c r="AB52" s="47">
        <v>3</v>
      </c>
      <c r="AC52" s="47">
        <v>4</v>
      </c>
      <c r="AD52" s="47">
        <v>1</v>
      </c>
      <c r="AE52" s="47">
        <v>2</v>
      </c>
      <c r="AF52" s="47">
        <v>3</v>
      </c>
      <c r="AG52" s="47">
        <v>4</v>
      </c>
      <c r="AH52" s="47">
        <v>1</v>
      </c>
      <c r="AI52" s="47">
        <v>2</v>
      </c>
      <c r="AJ52" s="47">
        <v>3</v>
      </c>
      <c r="AK52" s="47">
        <v>4</v>
      </c>
      <c r="AL52" s="47">
        <v>1</v>
      </c>
      <c r="AM52" s="47">
        <v>2</v>
      </c>
      <c r="AN52" s="47">
        <v>3</v>
      </c>
      <c r="AO52" s="47">
        <v>4</v>
      </c>
      <c r="AP52" s="47">
        <v>1</v>
      </c>
      <c r="AQ52" s="47">
        <v>2</v>
      </c>
      <c r="AR52" s="47">
        <v>3</v>
      </c>
      <c r="AS52" s="47">
        <v>4</v>
      </c>
      <c r="AT52" s="47">
        <v>1</v>
      </c>
      <c r="AU52" s="47">
        <v>2</v>
      </c>
      <c r="AV52" s="47">
        <v>3</v>
      </c>
      <c r="AW52" s="47">
        <v>4</v>
      </c>
      <c r="AX52" s="47">
        <v>1</v>
      </c>
      <c r="AY52" s="47">
        <v>2</v>
      </c>
      <c r="AZ52" s="47">
        <v>3</v>
      </c>
      <c r="BA52" s="47">
        <v>4</v>
      </c>
      <c r="BB52" s="47">
        <v>1</v>
      </c>
      <c r="BC52" s="47">
        <v>2</v>
      </c>
      <c r="BD52" s="47">
        <v>3</v>
      </c>
      <c r="BE52" s="47">
        <v>4</v>
      </c>
      <c r="BF52" s="44"/>
      <c r="BG52" s="44"/>
      <c r="BH52" s="44"/>
      <c r="BI52" s="44"/>
    </row>
    <row r="53" spans="2:58" s="49" customFormat="1" ht="15.75">
      <c r="B53" s="49" t="s">
        <v>39</v>
      </c>
      <c r="F53" s="49" t="s">
        <v>39</v>
      </c>
      <c r="J53" s="49" t="s">
        <v>39</v>
      </c>
      <c r="N53" s="49" t="s">
        <v>39</v>
      </c>
      <c r="R53" s="49" t="s">
        <v>39</v>
      </c>
      <c r="V53" s="49" t="s">
        <v>39</v>
      </c>
      <c r="Z53" s="49" t="s">
        <v>39</v>
      </c>
      <c r="AD53" s="49" t="s">
        <v>39</v>
      </c>
      <c r="AH53" s="49" t="s">
        <v>39</v>
      </c>
      <c r="AL53" s="49" t="s">
        <v>39</v>
      </c>
      <c r="AP53" s="49" t="s">
        <v>39</v>
      </c>
      <c r="AT53" s="49" t="s">
        <v>39</v>
      </c>
      <c r="AX53" s="49" t="s">
        <v>39</v>
      </c>
      <c r="BB53" s="49" t="s">
        <v>39</v>
      </c>
      <c r="BF53" s="49" t="s">
        <v>39</v>
      </c>
    </row>
    <row r="54" spans="2:61" s="50" customFormat="1" ht="15">
      <c r="B54" s="51">
        <v>4</v>
      </c>
      <c r="C54" s="51">
        <v>12</v>
      </c>
      <c r="D54" s="51">
        <v>6</v>
      </c>
      <c r="E54" s="51">
        <v>6</v>
      </c>
      <c r="F54" s="51">
        <v>4</v>
      </c>
      <c r="G54" s="51">
        <v>8</v>
      </c>
      <c r="H54" s="51">
        <v>7</v>
      </c>
      <c r="I54" s="51">
        <v>1</v>
      </c>
      <c r="J54" s="51">
        <v>4</v>
      </c>
      <c r="K54" s="51">
        <v>15</v>
      </c>
      <c r="L54" s="51">
        <v>22</v>
      </c>
      <c r="M54" s="51">
        <v>27</v>
      </c>
      <c r="N54" s="51">
        <v>6</v>
      </c>
      <c r="O54" s="51">
        <v>15</v>
      </c>
      <c r="P54" s="51">
        <v>5</v>
      </c>
      <c r="Q54" s="51">
        <v>16</v>
      </c>
      <c r="R54" s="51">
        <v>11</v>
      </c>
      <c r="S54" s="51">
        <v>12</v>
      </c>
      <c r="T54" s="51">
        <v>4</v>
      </c>
      <c r="U54" s="51">
        <v>16</v>
      </c>
      <c r="V54" s="51">
        <v>8</v>
      </c>
      <c r="W54" s="51">
        <v>6</v>
      </c>
      <c r="X54" s="51">
        <v>9</v>
      </c>
      <c r="Y54" s="51">
        <v>1</v>
      </c>
      <c r="Z54" s="51">
        <v>13</v>
      </c>
      <c r="AA54" s="51">
        <v>1</v>
      </c>
      <c r="AB54" s="51">
        <v>20</v>
      </c>
      <c r="AC54" s="51">
        <v>18</v>
      </c>
      <c r="AD54" s="51">
        <v>9</v>
      </c>
      <c r="AE54" s="51">
        <v>23</v>
      </c>
      <c r="AF54" s="51">
        <v>1</v>
      </c>
      <c r="AG54" s="51">
        <v>1</v>
      </c>
      <c r="AH54" s="51">
        <v>5</v>
      </c>
      <c r="AI54" s="51">
        <v>8</v>
      </c>
      <c r="AJ54" s="51">
        <v>3</v>
      </c>
      <c r="AK54" s="51">
        <v>1</v>
      </c>
      <c r="AL54" s="51">
        <v>8</v>
      </c>
      <c r="AM54" s="51">
        <v>14</v>
      </c>
      <c r="AN54" s="51">
        <v>5</v>
      </c>
      <c r="AO54" s="51">
        <v>6</v>
      </c>
      <c r="AP54" s="51">
        <v>3</v>
      </c>
      <c r="AQ54" s="51">
        <v>7</v>
      </c>
      <c r="AR54" s="51">
        <v>7</v>
      </c>
      <c r="AS54" s="51">
        <v>1</v>
      </c>
      <c r="AT54" s="51">
        <v>4</v>
      </c>
      <c r="AU54" s="51">
        <v>25</v>
      </c>
      <c r="AV54" s="51">
        <v>13</v>
      </c>
      <c r="AW54" s="51">
        <v>15</v>
      </c>
      <c r="AX54" s="52">
        <v>5</v>
      </c>
      <c r="AY54" s="52">
        <v>35</v>
      </c>
      <c r="AZ54" s="52">
        <v>3</v>
      </c>
      <c r="BA54" s="52">
        <v>14</v>
      </c>
      <c r="BB54" s="52">
        <v>4</v>
      </c>
      <c r="BC54" s="52">
        <v>15</v>
      </c>
      <c r="BD54" s="52">
        <v>5</v>
      </c>
      <c r="BE54" s="52">
        <v>3</v>
      </c>
      <c r="BF54" s="52">
        <v>4</v>
      </c>
      <c r="BG54" s="52">
        <v>5</v>
      </c>
      <c r="BH54" s="52">
        <v>12</v>
      </c>
      <c r="BI54" s="52">
        <v>44</v>
      </c>
    </row>
    <row r="55" spans="2:61" s="50" customFormat="1" ht="15.75">
      <c r="B55" s="49" t="s">
        <v>40</v>
      </c>
      <c r="C55" s="49"/>
      <c r="D55" s="49"/>
      <c r="E55" s="49"/>
      <c r="F55" s="49" t="s">
        <v>40</v>
      </c>
      <c r="G55" s="49"/>
      <c r="H55" s="49"/>
      <c r="I55" s="49"/>
      <c r="J55" s="49" t="s">
        <v>40</v>
      </c>
      <c r="K55" s="49"/>
      <c r="L55" s="49"/>
      <c r="M55" s="49"/>
      <c r="N55" s="49" t="s">
        <v>40</v>
      </c>
      <c r="O55" s="49"/>
      <c r="P55" s="49"/>
      <c r="Q55" s="49"/>
      <c r="R55" s="49" t="s">
        <v>40</v>
      </c>
      <c r="S55" s="49"/>
      <c r="T55" s="49"/>
      <c r="U55" s="49"/>
      <c r="V55" s="49" t="s">
        <v>40</v>
      </c>
      <c r="W55" s="49"/>
      <c r="X55" s="49"/>
      <c r="Y55" s="49"/>
      <c r="Z55" s="49" t="s">
        <v>40</v>
      </c>
      <c r="AA55" s="49"/>
      <c r="AB55" s="49"/>
      <c r="AC55" s="49"/>
      <c r="AD55" s="49" t="s">
        <v>40</v>
      </c>
      <c r="AE55" s="49"/>
      <c r="AF55" s="49"/>
      <c r="AG55" s="49"/>
      <c r="AH55" s="49" t="s">
        <v>40</v>
      </c>
      <c r="AI55" s="49"/>
      <c r="AJ55" s="49"/>
      <c r="AK55" s="49"/>
      <c r="AL55" s="49" t="s">
        <v>40</v>
      </c>
      <c r="AM55" s="49"/>
      <c r="AN55" s="49"/>
      <c r="AO55" s="49"/>
      <c r="AP55" s="49" t="s">
        <v>40</v>
      </c>
      <c r="AQ55" s="49"/>
      <c r="AR55" s="49"/>
      <c r="AS55" s="49"/>
      <c r="AT55" s="49" t="s">
        <v>40</v>
      </c>
      <c r="AU55" s="49"/>
      <c r="AV55" s="49"/>
      <c r="AW55" s="49"/>
      <c r="AX55" s="49" t="s">
        <v>40</v>
      </c>
      <c r="AY55" s="49"/>
      <c r="BA55" s="52"/>
      <c r="BB55" s="49" t="s">
        <v>40</v>
      </c>
      <c r="BC55" s="49"/>
      <c r="BD55" s="49"/>
      <c r="BE55" s="49"/>
      <c r="BF55" s="49" t="s">
        <v>40</v>
      </c>
      <c r="BG55" s="49"/>
      <c r="BH55" s="49"/>
      <c r="BI55" s="49"/>
    </row>
    <row r="56" spans="2:61" s="50" customFormat="1" ht="15.75">
      <c r="B56" s="49">
        <f>AVERAGE(B54:E54)</f>
        <v>7</v>
      </c>
      <c r="C56" s="49"/>
      <c r="D56" s="49"/>
      <c r="E56" s="49"/>
      <c r="F56" s="49">
        <f>AVERAGE(F54:I54)</f>
        <v>5</v>
      </c>
      <c r="G56" s="49"/>
      <c r="H56" s="49"/>
      <c r="I56" s="49"/>
      <c r="J56" s="49">
        <f>AVERAGE(J54:M54)</f>
        <v>17</v>
      </c>
      <c r="K56" s="49"/>
      <c r="L56" s="49"/>
      <c r="M56" s="49"/>
      <c r="N56" s="49">
        <f>AVERAGE(N54:Q54)</f>
        <v>10.5</v>
      </c>
      <c r="O56" s="49"/>
      <c r="P56" s="49"/>
      <c r="Q56" s="49"/>
      <c r="R56" s="49">
        <f>AVERAGE(R54:U54)</f>
        <v>10.75</v>
      </c>
      <c r="S56" s="49"/>
      <c r="T56" s="49"/>
      <c r="U56" s="49"/>
      <c r="V56" s="53">
        <f>AVERAGE(V54:Y54)</f>
        <v>6</v>
      </c>
      <c r="W56" s="49"/>
      <c r="X56" s="49"/>
      <c r="Y56" s="49"/>
      <c r="Z56" s="53">
        <f>AVERAGE(Z54:AC54)</f>
        <v>13</v>
      </c>
      <c r="AA56" s="49"/>
      <c r="AB56" s="49"/>
      <c r="AC56" s="49"/>
      <c r="AD56" s="53">
        <f>AVERAGE(AD54:AG54)</f>
        <v>8.5</v>
      </c>
      <c r="AE56" s="49"/>
      <c r="AF56" s="49"/>
      <c r="AG56" s="49"/>
      <c r="AH56" s="53">
        <f>AVERAGE(AH54:AK54)</f>
        <v>4.25</v>
      </c>
      <c r="AI56" s="49"/>
      <c r="AJ56" s="49"/>
      <c r="AK56" s="49"/>
      <c r="AL56" s="53">
        <f>AVERAGE(AL54:AO54)</f>
        <v>8.25</v>
      </c>
      <c r="AM56" s="49"/>
      <c r="AN56" s="49"/>
      <c r="AO56" s="49"/>
      <c r="AP56" s="53">
        <f>AVERAGE(AP54:AS54)</f>
        <v>4.5</v>
      </c>
      <c r="AQ56" s="49"/>
      <c r="AR56" s="49"/>
      <c r="AS56" s="49"/>
      <c r="AT56" s="53">
        <f>AVERAGE(AT54:AW54)</f>
        <v>14.25</v>
      </c>
      <c r="AU56" s="49"/>
      <c r="AV56" s="49"/>
      <c r="AW56" s="49"/>
      <c r="AX56" s="53">
        <f>AVERAGE(AX54:BA54)</f>
        <v>14.25</v>
      </c>
      <c r="AY56" s="49"/>
      <c r="BA56" s="52"/>
      <c r="BB56" s="53">
        <f>AVERAGE(BA54:BD54)</f>
        <v>9.5</v>
      </c>
      <c r="BC56" s="49"/>
      <c r="BD56" s="49"/>
      <c r="BE56" s="49"/>
      <c r="BF56" s="53">
        <f>AVERAGE(BF54:BH54)</f>
        <v>7</v>
      </c>
      <c r="BG56" s="49"/>
      <c r="BH56" s="49"/>
      <c r="BI56" s="49"/>
    </row>
    <row r="57" spans="50:53" ht="12.75">
      <c r="AX57" s="1"/>
      <c r="AY57" s="1"/>
      <c r="AZ57" s="1"/>
      <c r="BA57" s="1"/>
    </row>
    <row r="58" spans="50:61" ht="12.75"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ht="12.75">
      <c r="J59" t="s">
        <v>53</v>
      </c>
    </row>
    <row r="60" spans="10:11" ht="12.75">
      <c r="J60" t="s">
        <v>15</v>
      </c>
      <c r="K60" s="1">
        <f>AVERAGE(B54,F54,J54,N54,R54,V54,Z54,AD54,AH54,AL54,AP54,AT54,AX54,BB54,BF54)</f>
        <v>6.133333333333334</v>
      </c>
    </row>
    <row r="62" spans="10:11" ht="12.75">
      <c r="J62" t="s">
        <v>16</v>
      </c>
      <c r="K62" s="1">
        <f>AVERAGE(C54,G54,K54,O54,S54,W54,AA54,AE54,AI54,AM54,AQ54,AU54,AY54,BC54,BG54)</f>
        <v>13.4</v>
      </c>
    </row>
    <row r="64" spans="10:11" ht="12.75">
      <c r="J64" t="s">
        <v>35</v>
      </c>
      <c r="K64" s="1">
        <f>AVERAGE(D54,H54,L54,P54,T54,X54,AB54,AJ54,AN54,AR54,AV54,AZ54,BD54,BH54)</f>
        <v>8.642857142857142</v>
      </c>
    </row>
    <row r="66" spans="10:11" ht="12.75">
      <c r="J66" t="s">
        <v>54</v>
      </c>
      <c r="K66" s="1">
        <f>AVERAGE(E54,M54,Q54,U54,AC54,AO54,AW54,BA54,BE54,BI54)</f>
        <v>16.5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2"/>
  <sheetViews>
    <sheetView workbookViewId="0" topLeftCell="AP4">
      <selection activeCell="E53" sqref="E53"/>
    </sheetView>
  </sheetViews>
  <sheetFormatPr defaultColWidth="11.421875" defaultRowHeight="12.75"/>
  <sheetData>
    <row r="1" ht="25.5">
      <c r="A1" s="39" t="s">
        <v>46</v>
      </c>
    </row>
    <row r="3" spans="1:120" s="40" customFormat="1" ht="12.75">
      <c r="A3" s="54"/>
      <c r="B3" s="54" t="s">
        <v>0</v>
      </c>
      <c r="C3" s="54"/>
      <c r="D3" s="54"/>
      <c r="E3" s="54"/>
      <c r="F3" s="54" t="s">
        <v>1</v>
      </c>
      <c r="G3" s="54"/>
      <c r="H3" s="54"/>
      <c r="I3" s="54"/>
      <c r="J3" s="54" t="s">
        <v>2</v>
      </c>
      <c r="K3" s="54"/>
      <c r="L3" s="54"/>
      <c r="M3" s="54"/>
      <c r="N3" s="54" t="s">
        <v>3</v>
      </c>
      <c r="O3" s="54"/>
      <c r="P3" s="54"/>
      <c r="Q3" s="54"/>
      <c r="R3" s="54" t="s">
        <v>4</v>
      </c>
      <c r="S3" s="54"/>
      <c r="T3" s="54"/>
      <c r="U3" s="54"/>
      <c r="V3" s="54" t="s">
        <v>5</v>
      </c>
      <c r="W3" s="54"/>
      <c r="X3" s="54"/>
      <c r="Y3" s="54"/>
      <c r="Z3" s="54" t="s">
        <v>6</v>
      </c>
      <c r="AA3" s="54"/>
      <c r="AB3" s="54"/>
      <c r="AC3" s="54"/>
      <c r="AD3" s="54" t="s">
        <v>7</v>
      </c>
      <c r="AE3" s="54"/>
      <c r="AF3" s="54"/>
      <c r="AG3" s="54"/>
      <c r="AH3" s="54" t="s">
        <v>8</v>
      </c>
      <c r="AI3" s="54"/>
      <c r="AJ3" s="54"/>
      <c r="AK3" s="54"/>
      <c r="AL3" s="54" t="s">
        <v>9</v>
      </c>
      <c r="AM3" s="54"/>
      <c r="AN3" s="54"/>
      <c r="AO3" s="54"/>
      <c r="AP3" s="54" t="s">
        <v>10</v>
      </c>
      <c r="AQ3" s="54"/>
      <c r="AR3" s="54"/>
      <c r="AS3" s="54"/>
      <c r="AT3" s="54" t="s">
        <v>11</v>
      </c>
      <c r="AU3" s="54"/>
      <c r="AV3" s="54"/>
      <c r="AW3" s="54"/>
      <c r="AX3" s="54" t="s">
        <v>12</v>
      </c>
      <c r="AY3" s="54"/>
      <c r="AZ3" s="54"/>
      <c r="BA3" s="54"/>
      <c r="BB3" s="54" t="s">
        <v>13</v>
      </c>
      <c r="BC3" s="54"/>
      <c r="BD3" s="54"/>
      <c r="BE3" s="54"/>
      <c r="BF3" s="54" t="s">
        <v>14</v>
      </c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</row>
    <row r="4" spans="1:120" s="56" customFormat="1" ht="12.75">
      <c r="A4" s="55"/>
      <c r="B4" s="55" t="s">
        <v>15</v>
      </c>
      <c r="C4" s="55" t="s">
        <v>16</v>
      </c>
      <c r="D4" s="55" t="s">
        <v>17</v>
      </c>
      <c r="E4" s="55" t="s">
        <v>18</v>
      </c>
      <c r="F4" s="55" t="s">
        <v>15</v>
      </c>
      <c r="G4" s="55" t="s">
        <v>16</v>
      </c>
      <c r="H4" s="55" t="s">
        <v>17</v>
      </c>
      <c r="I4" s="55" t="s">
        <v>18</v>
      </c>
      <c r="J4" s="55" t="s">
        <v>15</v>
      </c>
      <c r="K4" s="55" t="s">
        <v>16</v>
      </c>
      <c r="L4" s="55" t="s">
        <v>17</v>
      </c>
      <c r="M4" s="55" t="s">
        <v>18</v>
      </c>
      <c r="N4" s="55" t="s">
        <v>15</v>
      </c>
      <c r="O4" s="55" t="s">
        <v>16</v>
      </c>
      <c r="P4" s="55" t="s">
        <v>17</v>
      </c>
      <c r="Q4" s="55" t="s">
        <v>18</v>
      </c>
      <c r="R4" s="55" t="s">
        <v>15</v>
      </c>
      <c r="S4" s="55" t="s">
        <v>16</v>
      </c>
      <c r="T4" s="55" t="s">
        <v>17</v>
      </c>
      <c r="U4" s="55" t="s">
        <v>18</v>
      </c>
      <c r="V4" s="55" t="s">
        <v>15</v>
      </c>
      <c r="W4" s="55" t="s">
        <v>16</v>
      </c>
      <c r="X4" s="55" t="s">
        <v>17</v>
      </c>
      <c r="Y4" s="55" t="s">
        <v>18</v>
      </c>
      <c r="Z4" s="55" t="s">
        <v>15</v>
      </c>
      <c r="AA4" s="55" t="s">
        <v>16</v>
      </c>
      <c r="AB4" s="55" t="s">
        <v>17</v>
      </c>
      <c r="AC4" s="55" t="s">
        <v>18</v>
      </c>
      <c r="AD4" s="55" t="s">
        <v>15</v>
      </c>
      <c r="AE4" s="55" t="s">
        <v>16</v>
      </c>
      <c r="AF4" s="55" t="s">
        <v>17</v>
      </c>
      <c r="AG4" s="55" t="s">
        <v>18</v>
      </c>
      <c r="AH4" s="55" t="s">
        <v>15</v>
      </c>
      <c r="AI4" s="55" t="s">
        <v>16</v>
      </c>
      <c r="AJ4" s="55" t="s">
        <v>17</v>
      </c>
      <c r="AK4" s="55" t="s">
        <v>18</v>
      </c>
      <c r="AL4" s="55" t="s">
        <v>15</v>
      </c>
      <c r="AM4" s="55" t="s">
        <v>16</v>
      </c>
      <c r="AN4" s="55" t="s">
        <v>17</v>
      </c>
      <c r="AO4" s="55" t="s">
        <v>18</v>
      </c>
      <c r="AP4" s="55" t="s">
        <v>15</v>
      </c>
      <c r="AQ4" s="55" t="s">
        <v>16</v>
      </c>
      <c r="AR4" s="55" t="s">
        <v>17</v>
      </c>
      <c r="AS4" s="55" t="s">
        <v>18</v>
      </c>
      <c r="AT4" s="55" t="s">
        <v>15</v>
      </c>
      <c r="AU4" s="55" t="s">
        <v>16</v>
      </c>
      <c r="AV4" s="55" t="s">
        <v>17</v>
      </c>
      <c r="AW4" s="55" t="s">
        <v>18</v>
      </c>
      <c r="AX4" s="55" t="s">
        <v>15</v>
      </c>
      <c r="AY4" s="55" t="s">
        <v>16</v>
      </c>
      <c r="AZ4" s="55" t="s">
        <v>17</v>
      </c>
      <c r="BA4" s="55" t="s">
        <v>18</v>
      </c>
      <c r="BB4" s="55" t="s">
        <v>15</v>
      </c>
      <c r="BC4" s="55" t="s">
        <v>16</v>
      </c>
      <c r="BD4" s="55" t="s">
        <v>17</v>
      </c>
      <c r="BE4" s="55" t="s">
        <v>18</v>
      </c>
      <c r="BF4" s="55" t="s">
        <v>15</v>
      </c>
      <c r="BG4" s="55" t="s">
        <v>16</v>
      </c>
      <c r="BH4" s="55" t="s">
        <v>17</v>
      </c>
      <c r="BI4" s="55" t="s">
        <v>18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</row>
    <row r="5" spans="1:62" ht="12.75">
      <c r="A5" s="2"/>
      <c r="B5" s="2">
        <v>8</v>
      </c>
      <c r="C5" s="2">
        <v>40</v>
      </c>
      <c r="D5" s="2">
        <v>11</v>
      </c>
      <c r="E5" s="2">
        <v>30</v>
      </c>
      <c r="F5" s="2">
        <v>6</v>
      </c>
      <c r="G5" s="2">
        <v>9</v>
      </c>
      <c r="H5" s="2">
        <v>10</v>
      </c>
      <c r="I5" s="2">
        <v>11</v>
      </c>
      <c r="J5" s="2">
        <v>6</v>
      </c>
      <c r="K5" s="2">
        <v>18</v>
      </c>
      <c r="L5" s="2">
        <v>19</v>
      </c>
      <c r="M5" s="2">
        <v>24</v>
      </c>
      <c r="N5" s="2">
        <v>21</v>
      </c>
      <c r="O5" s="2">
        <v>7</v>
      </c>
      <c r="P5" s="2">
        <v>12</v>
      </c>
      <c r="Q5" s="2">
        <v>19</v>
      </c>
      <c r="R5" s="2">
        <v>17</v>
      </c>
      <c r="S5" s="2">
        <v>18</v>
      </c>
      <c r="T5" s="2">
        <v>13</v>
      </c>
      <c r="U5" s="2">
        <v>42</v>
      </c>
      <c r="V5" s="2">
        <v>11</v>
      </c>
      <c r="W5" s="2">
        <v>18</v>
      </c>
      <c r="X5" s="2">
        <v>15</v>
      </c>
      <c r="Y5" s="2">
        <v>17</v>
      </c>
      <c r="Z5" s="2">
        <v>5</v>
      </c>
      <c r="AA5" s="2">
        <v>32</v>
      </c>
      <c r="AB5" s="2">
        <v>4</v>
      </c>
      <c r="AC5" s="2">
        <v>14</v>
      </c>
      <c r="AD5" s="2">
        <v>25</v>
      </c>
      <c r="AE5" s="2">
        <v>15</v>
      </c>
      <c r="AF5" s="2">
        <v>17</v>
      </c>
      <c r="AG5" s="2">
        <v>12</v>
      </c>
      <c r="AH5" s="2">
        <v>14</v>
      </c>
      <c r="AI5" s="2">
        <v>8</v>
      </c>
      <c r="AJ5" s="2">
        <v>9</v>
      </c>
      <c r="AK5" s="2">
        <v>39</v>
      </c>
      <c r="AL5" s="2">
        <v>36</v>
      </c>
      <c r="AM5" s="2">
        <v>48</v>
      </c>
      <c r="AN5" s="2">
        <v>14</v>
      </c>
      <c r="AO5" s="2">
        <v>32</v>
      </c>
      <c r="AP5" s="2">
        <v>7</v>
      </c>
      <c r="AQ5" s="2">
        <v>17</v>
      </c>
      <c r="AR5" s="2">
        <v>11</v>
      </c>
      <c r="AS5" s="2">
        <v>26</v>
      </c>
      <c r="AT5" s="2">
        <v>7</v>
      </c>
      <c r="AU5" s="2">
        <v>9</v>
      </c>
      <c r="AV5" s="2">
        <v>12</v>
      </c>
      <c r="AW5" s="2">
        <v>8</v>
      </c>
      <c r="AX5" s="2">
        <v>46</v>
      </c>
      <c r="AY5" s="2">
        <v>26</v>
      </c>
      <c r="AZ5" s="2">
        <v>4</v>
      </c>
      <c r="BA5" s="2">
        <v>20</v>
      </c>
      <c r="BB5" s="2">
        <v>3</v>
      </c>
      <c r="BC5" s="2">
        <v>30</v>
      </c>
      <c r="BD5" s="2">
        <v>4</v>
      </c>
      <c r="BE5" s="2">
        <v>14</v>
      </c>
      <c r="BF5" s="2">
        <v>6</v>
      </c>
      <c r="BG5" s="2">
        <v>8</v>
      </c>
      <c r="BH5" s="2">
        <v>8</v>
      </c>
      <c r="BI5" s="2">
        <v>6</v>
      </c>
      <c r="BJ5" s="2"/>
    </row>
    <row r="6" spans="1:62" ht="12.75">
      <c r="A6" s="2"/>
      <c r="B6" s="2">
        <v>10</v>
      </c>
      <c r="C6" s="2">
        <v>20</v>
      </c>
      <c r="D6" s="2">
        <v>6</v>
      </c>
      <c r="E6" s="2">
        <v>1</v>
      </c>
      <c r="F6" s="2">
        <v>9</v>
      </c>
      <c r="G6" s="2">
        <v>12</v>
      </c>
      <c r="H6" s="2">
        <v>16</v>
      </c>
      <c r="I6" s="2"/>
      <c r="J6" s="2">
        <v>13</v>
      </c>
      <c r="K6" s="2">
        <v>3</v>
      </c>
      <c r="L6" s="2">
        <v>3</v>
      </c>
      <c r="M6" s="2">
        <v>20</v>
      </c>
      <c r="N6" s="2">
        <v>15</v>
      </c>
      <c r="O6" s="2">
        <v>4</v>
      </c>
      <c r="P6" s="2">
        <v>2</v>
      </c>
      <c r="Q6" s="2">
        <v>5</v>
      </c>
      <c r="R6" s="2">
        <v>29</v>
      </c>
      <c r="S6" s="2">
        <v>6</v>
      </c>
      <c r="T6" s="2">
        <v>6</v>
      </c>
      <c r="U6" s="2">
        <v>5</v>
      </c>
      <c r="V6" s="2">
        <v>8</v>
      </c>
      <c r="W6" s="2">
        <v>3</v>
      </c>
      <c r="X6" s="2">
        <v>1</v>
      </c>
      <c r="Y6" s="2"/>
      <c r="Z6" s="2">
        <v>25</v>
      </c>
      <c r="AA6" s="2"/>
      <c r="AB6" s="2">
        <v>25</v>
      </c>
      <c r="AC6" s="2">
        <v>4</v>
      </c>
      <c r="AD6" s="2">
        <v>59</v>
      </c>
      <c r="AE6" s="2">
        <v>2</v>
      </c>
      <c r="AF6" s="2"/>
      <c r="AG6" s="2"/>
      <c r="AH6" s="2">
        <v>4</v>
      </c>
      <c r="AI6" s="2">
        <v>4</v>
      </c>
      <c r="AJ6" s="2">
        <v>2</v>
      </c>
      <c r="AK6" s="2"/>
      <c r="AL6" s="2">
        <v>13</v>
      </c>
      <c r="AM6" s="2">
        <v>8</v>
      </c>
      <c r="AN6" s="2">
        <v>3</v>
      </c>
      <c r="AO6" s="2">
        <v>3</v>
      </c>
      <c r="AP6" s="2">
        <v>15</v>
      </c>
      <c r="AQ6" s="2">
        <v>16</v>
      </c>
      <c r="AR6" s="2">
        <v>3</v>
      </c>
      <c r="AS6" s="2"/>
      <c r="AT6" s="2">
        <v>7</v>
      </c>
      <c r="AU6" s="2">
        <v>5</v>
      </c>
      <c r="AV6" s="2">
        <v>7</v>
      </c>
      <c r="AW6" s="2">
        <v>4</v>
      </c>
      <c r="AX6" s="2">
        <v>31</v>
      </c>
      <c r="AY6" s="2">
        <v>3</v>
      </c>
      <c r="AZ6" s="2">
        <v>5</v>
      </c>
      <c r="BA6" s="2">
        <v>4</v>
      </c>
      <c r="BB6" s="2">
        <v>18</v>
      </c>
      <c r="BC6" s="2">
        <v>4</v>
      </c>
      <c r="BD6" s="2">
        <v>3</v>
      </c>
      <c r="BE6" s="2">
        <v>5</v>
      </c>
      <c r="BF6" s="2">
        <v>9</v>
      </c>
      <c r="BG6" s="2">
        <v>18</v>
      </c>
      <c r="BH6" s="2">
        <v>3</v>
      </c>
      <c r="BI6" s="2">
        <v>20</v>
      </c>
      <c r="BJ6" s="2"/>
    </row>
    <row r="7" spans="1:62" ht="12.75">
      <c r="A7" s="2"/>
      <c r="B7" s="2">
        <v>14</v>
      </c>
      <c r="C7" s="2">
        <v>44</v>
      </c>
      <c r="D7" s="2">
        <v>4</v>
      </c>
      <c r="E7" s="2">
        <v>2</v>
      </c>
      <c r="F7" s="2">
        <v>12</v>
      </c>
      <c r="G7" s="2">
        <v>5</v>
      </c>
      <c r="H7" s="2">
        <v>6</v>
      </c>
      <c r="I7" s="2"/>
      <c r="J7" s="2">
        <v>7</v>
      </c>
      <c r="K7" s="2">
        <v>7</v>
      </c>
      <c r="L7" s="2">
        <v>9</v>
      </c>
      <c r="M7" s="2">
        <v>17</v>
      </c>
      <c r="N7" s="2">
        <v>2</v>
      </c>
      <c r="O7" s="2">
        <v>13</v>
      </c>
      <c r="P7" s="2">
        <v>6</v>
      </c>
      <c r="Q7" s="2">
        <v>18</v>
      </c>
      <c r="R7" s="2">
        <v>2</v>
      </c>
      <c r="S7" s="2">
        <v>3</v>
      </c>
      <c r="T7" s="2">
        <v>6</v>
      </c>
      <c r="U7" s="2">
        <v>10</v>
      </c>
      <c r="V7" s="2">
        <v>9</v>
      </c>
      <c r="W7" s="2">
        <v>16</v>
      </c>
      <c r="X7" s="2">
        <v>0</v>
      </c>
      <c r="Y7" s="2"/>
      <c r="Z7" s="2">
        <v>5</v>
      </c>
      <c r="AA7" s="2"/>
      <c r="AB7" s="2">
        <v>4</v>
      </c>
      <c r="AC7" s="2">
        <v>9</v>
      </c>
      <c r="AD7" s="2">
        <v>2</v>
      </c>
      <c r="AE7" s="2">
        <v>6</v>
      </c>
      <c r="AF7" s="2"/>
      <c r="AG7" s="2"/>
      <c r="AH7" s="2">
        <v>16</v>
      </c>
      <c r="AI7" s="2">
        <v>1</v>
      </c>
      <c r="AJ7" s="2">
        <v>21</v>
      </c>
      <c r="AK7" s="2"/>
      <c r="AL7" s="2">
        <v>19</v>
      </c>
      <c r="AM7" s="2">
        <v>48</v>
      </c>
      <c r="AN7" s="2">
        <v>2</v>
      </c>
      <c r="AO7" s="2">
        <v>4</v>
      </c>
      <c r="AP7" s="2">
        <v>38</v>
      </c>
      <c r="AQ7" s="2">
        <v>6</v>
      </c>
      <c r="AR7" s="2">
        <v>11</v>
      </c>
      <c r="AS7" s="2"/>
      <c r="AT7" s="2">
        <v>17</v>
      </c>
      <c r="AU7" s="2">
        <v>3</v>
      </c>
      <c r="AV7" s="2">
        <v>4</v>
      </c>
      <c r="AW7" s="2">
        <v>5</v>
      </c>
      <c r="AX7" s="2">
        <v>23</v>
      </c>
      <c r="AY7" s="2">
        <v>3</v>
      </c>
      <c r="AZ7" s="2">
        <v>13</v>
      </c>
      <c r="BA7" s="2">
        <v>3</v>
      </c>
      <c r="BB7" s="2">
        <v>9</v>
      </c>
      <c r="BC7" s="2">
        <v>3</v>
      </c>
      <c r="BD7" s="2">
        <v>11</v>
      </c>
      <c r="BE7" s="2">
        <v>28</v>
      </c>
      <c r="BF7" s="2">
        <v>20</v>
      </c>
      <c r="BG7" s="2">
        <v>13</v>
      </c>
      <c r="BH7" s="2">
        <v>10</v>
      </c>
      <c r="BI7" s="2">
        <v>2</v>
      </c>
      <c r="BJ7" s="2"/>
    </row>
    <row r="8" spans="1:62" ht="12.75">
      <c r="A8" s="2"/>
      <c r="B8" s="2">
        <v>44</v>
      </c>
      <c r="C8" s="2">
        <v>10</v>
      </c>
      <c r="D8" s="2">
        <v>1</v>
      </c>
      <c r="E8" s="2">
        <v>5</v>
      </c>
      <c r="F8" s="2">
        <v>21</v>
      </c>
      <c r="G8" s="2">
        <v>3</v>
      </c>
      <c r="H8" s="2">
        <v>3</v>
      </c>
      <c r="I8" s="2"/>
      <c r="J8" s="2">
        <v>49</v>
      </c>
      <c r="K8" s="2">
        <v>15</v>
      </c>
      <c r="L8" s="2">
        <v>11</v>
      </c>
      <c r="M8" s="2">
        <v>9</v>
      </c>
      <c r="N8" s="2">
        <v>15</v>
      </c>
      <c r="O8" s="2">
        <v>8</v>
      </c>
      <c r="P8" s="2">
        <v>2</v>
      </c>
      <c r="Q8" s="2">
        <v>5</v>
      </c>
      <c r="R8" s="2">
        <v>29</v>
      </c>
      <c r="S8" s="2">
        <v>19</v>
      </c>
      <c r="T8" s="2">
        <v>30</v>
      </c>
      <c r="U8" s="2">
        <v>6</v>
      </c>
      <c r="V8" s="2">
        <v>9</v>
      </c>
      <c r="W8" s="2">
        <v>26</v>
      </c>
      <c r="X8" s="2">
        <v>1</v>
      </c>
      <c r="Y8" s="2"/>
      <c r="Z8" s="2">
        <v>4</v>
      </c>
      <c r="AA8" s="2"/>
      <c r="AB8" s="2">
        <v>2</v>
      </c>
      <c r="AC8" s="2">
        <v>12</v>
      </c>
      <c r="AD8" s="2">
        <v>20</v>
      </c>
      <c r="AE8" s="2">
        <v>4</v>
      </c>
      <c r="AF8" s="2"/>
      <c r="AG8" s="2"/>
      <c r="AH8" s="2">
        <v>24</v>
      </c>
      <c r="AI8" s="2">
        <v>47</v>
      </c>
      <c r="AJ8" s="2"/>
      <c r="AK8" s="2"/>
      <c r="AL8" s="2">
        <v>5</v>
      </c>
      <c r="AM8" s="2">
        <v>4</v>
      </c>
      <c r="AN8" s="2">
        <v>2</v>
      </c>
      <c r="AO8" s="2">
        <v>1</v>
      </c>
      <c r="AP8" s="2"/>
      <c r="AQ8" s="2">
        <v>20</v>
      </c>
      <c r="AR8" s="2">
        <v>40</v>
      </c>
      <c r="AS8" s="2"/>
      <c r="AT8" s="2">
        <v>32</v>
      </c>
      <c r="AU8" s="2">
        <v>55</v>
      </c>
      <c r="AV8" s="2">
        <v>6</v>
      </c>
      <c r="AW8" s="2">
        <v>10</v>
      </c>
      <c r="AX8" s="2">
        <v>9</v>
      </c>
      <c r="AY8" s="2">
        <v>3</v>
      </c>
      <c r="AZ8" s="2"/>
      <c r="BA8" s="2">
        <v>2</v>
      </c>
      <c r="BB8" s="2">
        <v>24</v>
      </c>
      <c r="BC8" s="2">
        <v>3</v>
      </c>
      <c r="BD8" s="2">
        <v>1</v>
      </c>
      <c r="BE8" s="2"/>
      <c r="BF8" s="2">
        <v>32</v>
      </c>
      <c r="BG8" s="2">
        <v>19</v>
      </c>
      <c r="BH8" s="2">
        <v>30</v>
      </c>
      <c r="BI8" s="2">
        <v>3</v>
      </c>
      <c r="BJ8" s="2"/>
    </row>
    <row r="9" spans="1:62" ht="12.75">
      <c r="A9" s="2"/>
      <c r="B9" s="2"/>
      <c r="C9" s="2">
        <v>29</v>
      </c>
      <c r="D9" s="2">
        <v>1</v>
      </c>
      <c r="E9" s="2">
        <v>8</v>
      </c>
      <c r="F9" s="2"/>
      <c r="G9" s="2">
        <v>33</v>
      </c>
      <c r="H9" s="2">
        <v>7</v>
      </c>
      <c r="I9" s="2"/>
      <c r="J9" s="2"/>
      <c r="K9" s="2">
        <v>20</v>
      </c>
      <c r="L9" s="2">
        <v>3</v>
      </c>
      <c r="M9" s="2">
        <v>4</v>
      </c>
      <c r="N9" s="2">
        <v>29</v>
      </c>
      <c r="O9" s="2">
        <v>28</v>
      </c>
      <c r="P9" s="2">
        <v>62</v>
      </c>
      <c r="Q9" s="2">
        <v>3</v>
      </c>
      <c r="R9" s="2">
        <v>5</v>
      </c>
      <c r="S9" s="2">
        <v>7</v>
      </c>
      <c r="T9" s="2"/>
      <c r="U9" s="2">
        <v>6</v>
      </c>
      <c r="V9" s="2">
        <v>3</v>
      </c>
      <c r="W9" s="2">
        <v>2</v>
      </c>
      <c r="X9" s="2">
        <v>1</v>
      </c>
      <c r="Y9" s="2"/>
      <c r="Z9" s="2">
        <v>3</v>
      </c>
      <c r="AA9" s="2"/>
      <c r="AB9" s="2">
        <v>8</v>
      </c>
      <c r="AC9" s="2">
        <v>3</v>
      </c>
      <c r="AD9" s="2">
        <v>4</v>
      </c>
      <c r="AE9" s="2">
        <v>1</v>
      </c>
      <c r="AF9" s="2"/>
      <c r="AG9" s="2"/>
      <c r="AH9" s="2">
        <v>53</v>
      </c>
      <c r="AI9" s="2">
        <v>4</v>
      </c>
      <c r="AJ9" s="2"/>
      <c r="AK9" s="2"/>
      <c r="AL9" s="2">
        <v>2</v>
      </c>
      <c r="AM9" s="2">
        <v>6</v>
      </c>
      <c r="AN9" s="2">
        <v>20</v>
      </c>
      <c r="AO9" s="2">
        <v>4</v>
      </c>
      <c r="AP9" s="2"/>
      <c r="AQ9" s="2">
        <v>18</v>
      </c>
      <c r="AR9" s="2">
        <v>8</v>
      </c>
      <c r="AS9" s="2"/>
      <c r="AT9" s="2"/>
      <c r="AU9" s="2">
        <v>20</v>
      </c>
      <c r="AV9" s="2">
        <v>8</v>
      </c>
      <c r="AW9" s="2">
        <v>3</v>
      </c>
      <c r="AX9" s="2">
        <v>36</v>
      </c>
      <c r="AY9" s="2">
        <v>9</v>
      </c>
      <c r="AZ9" s="2"/>
      <c r="BA9" s="2">
        <v>3</v>
      </c>
      <c r="BB9" s="2"/>
      <c r="BC9" s="2">
        <v>3</v>
      </c>
      <c r="BD9" s="2">
        <v>37</v>
      </c>
      <c r="BE9" s="2"/>
      <c r="BF9" s="2"/>
      <c r="BG9" s="2">
        <v>31</v>
      </c>
      <c r="BH9" s="2">
        <v>4</v>
      </c>
      <c r="BI9" s="2">
        <v>3</v>
      </c>
      <c r="BJ9" s="2"/>
    </row>
    <row r="10" spans="1:62" ht="12.75">
      <c r="A10" s="2"/>
      <c r="B10" s="2"/>
      <c r="C10" s="2">
        <v>50</v>
      </c>
      <c r="D10" s="2">
        <v>53</v>
      </c>
      <c r="E10" s="2">
        <v>17</v>
      </c>
      <c r="F10" s="2"/>
      <c r="G10" s="2">
        <v>4</v>
      </c>
      <c r="H10" s="2">
        <v>11</v>
      </c>
      <c r="I10" s="2"/>
      <c r="J10" s="2"/>
      <c r="K10" s="2">
        <v>7</v>
      </c>
      <c r="L10" s="2">
        <v>7</v>
      </c>
      <c r="M10" s="2">
        <v>12</v>
      </c>
      <c r="N10" s="2">
        <v>50</v>
      </c>
      <c r="O10" s="2">
        <v>7</v>
      </c>
      <c r="P10" s="2"/>
      <c r="Q10" s="2">
        <v>10</v>
      </c>
      <c r="R10" s="2">
        <v>14</v>
      </c>
      <c r="S10" s="2">
        <v>1</v>
      </c>
      <c r="T10" s="2"/>
      <c r="U10" s="2">
        <v>5</v>
      </c>
      <c r="V10" s="2">
        <v>1</v>
      </c>
      <c r="W10" s="2">
        <v>9</v>
      </c>
      <c r="X10" s="2">
        <v>1</v>
      </c>
      <c r="Y10" s="2"/>
      <c r="Z10" s="2">
        <v>13</v>
      </c>
      <c r="AA10" s="2"/>
      <c r="AB10" s="2">
        <v>2</v>
      </c>
      <c r="AC10" s="2">
        <v>8</v>
      </c>
      <c r="AD10" s="2">
        <v>6</v>
      </c>
      <c r="AE10" s="2">
        <v>24</v>
      </c>
      <c r="AF10" s="2"/>
      <c r="AG10" s="2"/>
      <c r="AH10" s="2"/>
      <c r="AI10" s="2">
        <v>3</v>
      </c>
      <c r="AJ10" s="2"/>
      <c r="AK10" s="2"/>
      <c r="AL10" s="2">
        <v>3</v>
      </c>
      <c r="AM10" s="2">
        <v>16</v>
      </c>
      <c r="AN10" s="2"/>
      <c r="AO10" s="2">
        <v>15</v>
      </c>
      <c r="AP10" s="2"/>
      <c r="AQ10" s="2">
        <v>38</v>
      </c>
      <c r="AR10" s="2">
        <v>29</v>
      </c>
      <c r="AS10" s="2"/>
      <c r="AT10" s="2"/>
      <c r="AU10" s="2">
        <v>3</v>
      </c>
      <c r="AV10" s="2">
        <v>5</v>
      </c>
      <c r="AW10" s="2">
        <v>3</v>
      </c>
      <c r="AX10" s="2"/>
      <c r="AY10" s="2">
        <v>9</v>
      </c>
      <c r="AZ10" s="2"/>
      <c r="BA10" s="2">
        <v>3</v>
      </c>
      <c r="BB10" s="2"/>
      <c r="BC10" s="2">
        <v>19</v>
      </c>
      <c r="BD10" s="2"/>
      <c r="BE10" s="2"/>
      <c r="BF10" s="2"/>
      <c r="BG10" s="2"/>
      <c r="BH10" s="2">
        <v>2</v>
      </c>
      <c r="BI10" s="2">
        <v>5</v>
      </c>
      <c r="BJ10" s="2"/>
    </row>
    <row r="11" spans="1:62" ht="12.75">
      <c r="A11" s="2"/>
      <c r="B11" s="2"/>
      <c r="C11" s="2">
        <v>15</v>
      </c>
      <c r="D11" s="2"/>
      <c r="E11" s="2"/>
      <c r="F11" s="2"/>
      <c r="G11" s="2">
        <v>3</v>
      </c>
      <c r="H11" s="2">
        <v>29</v>
      </c>
      <c r="I11" s="2"/>
      <c r="J11" s="2"/>
      <c r="K11" s="2">
        <v>9</v>
      </c>
      <c r="L11" s="2">
        <v>5</v>
      </c>
      <c r="M11" s="2">
        <v>5</v>
      </c>
      <c r="N11" s="2"/>
      <c r="O11" s="2">
        <v>2</v>
      </c>
      <c r="P11" s="2"/>
      <c r="Q11" s="2">
        <v>7</v>
      </c>
      <c r="R11" s="2">
        <v>3</v>
      </c>
      <c r="S11" s="2">
        <v>6</v>
      </c>
      <c r="T11" s="2"/>
      <c r="U11" s="2">
        <v>2</v>
      </c>
      <c r="V11" s="2">
        <v>1</v>
      </c>
      <c r="W11" s="2"/>
      <c r="X11" s="2">
        <v>0</v>
      </c>
      <c r="Y11" s="2"/>
      <c r="Z11" s="2">
        <v>11</v>
      </c>
      <c r="AA11" s="2"/>
      <c r="AB11" s="2">
        <v>3</v>
      </c>
      <c r="AC11" s="2">
        <v>4</v>
      </c>
      <c r="AD11" s="2">
        <v>4</v>
      </c>
      <c r="AE11" s="2">
        <v>5</v>
      </c>
      <c r="AF11" s="2"/>
      <c r="AG11" s="2"/>
      <c r="AH11" s="2"/>
      <c r="AI11" s="2">
        <v>1</v>
      </c>
      <c r="AJ11" s="2"/>
      <c r="AK11" s="2"/>
      <c r="AL11" s="2">
        <v>47</v>
      </c>
      <c r="AM11" s="2">
        <v>2</v>
      </c>
      <c r="AN11" s="2"/>
      <c r="AO11" s="2"/>
      <c r="AP11" s="2"/>
      <c r="AQ11" s="2">
        <v>45</v>
      </c>
      <c r="AR11" s="2">
        <v>17</v>
      </c>
      <c r="AS11" s="2"/>
      <c r="AT11" s="2"/>
      <c r="AU11" s="2">
        <v>6</v>
      </c>
      <c r="AV11" s="2">
        <v>13</v>
      </c>
      <c r="AW11" s="2">
        <v>8</v>
      </c>
      <c r="AX11" s="2"/>
      <c r="AY11" s="2">
        <v>6</v>
      </c>
      <c r="AZ11" s="2"/>
      <c r="BA11" s="2">
        <v>6</v>
      </c>
      <c r="BB11" s="2"/>
      <c r="BC11" s="2">
        <v>6</v>
      </c>
      <c r="BD11" s="2"/>
      <c r="BE11" s="2"/>
      <c r="BF11" s="2"/>
      <c r="BG11" s="2"/>
      <c r="BH11" s="2">
        <v>3</v>
      </c>
      <c r="BI11" s="2">
        <v>4</v>
      </c>
      <c r="BJ11" s="2"/>
    </row>
    <row r="12" spans="1:62" ht="12.75">
      <c r="A12" s="2"/>
      <c r="B12" s="2"/>
      <c r="C12" s="2">
        <v>10</v>
      </c>
      <c r="D12" s="2"/>
      <c r="E12" s="2"/>
      <c r="F12" s="2"/>
      <c r="G12" s="2">
        <v>31</v>
      </c>
      <c r="H12" s="2"/>
      <c r="I12" s="2"/>
      <c r="J12" s="2"/>
      <c r="K12" s="2">
        <v>27</v>
      </c>
      <c r="L12" s="2">
        <v>4</v>
      </c>
      <c r="M12" s="2">
        <v>0</v>
      </c>
      <c r="N12" s="2"/>
      <c r="O12" s="2">
        <v>5</v>
      </c>
      <c r="P12" s="2"/>
      <c r="Q12" s="2">
        <v>1</v>
      </c>
      <c r="R12" s="2">
        <v>6</v>
      </c>
      <c r="S12" s="2">
        <v>2</v>
      </c>
      <c r="T12" s="2"/>
      <c r="U12" s="2">
        <v>4</v>
      </c>
      <c r="V12" s="2">
        <v>36</v>
      </c>
      <c r="W12" s="2"/>
      <c r="X12" s="2">
        <v>4</v>
      </c>
      <c r="Y12" s="2"/>
      <c r="Z12" s="2">
        <v>2</v>
      </c>
      <c r="AA12" s="2"/>
      <c r="AB12" s="2">
        <v>22</v>
      </c>
      <c r="AC12" s="2">
        <v>3</v>
      </c>
      <c r="AD12" s="2">
        <v>11</v>
      </c>
      <c r="AE12" s="2">
        <v>4</v>
      </c>
      <c r="AF12" s="2"/>
      <c r="AG12" s="2"/>
      <c r="AH12" s="2"/>
      <c r="AI12" s="2">
        <v>15</v>
      </c>
      <c r="AJ12" s="2"/>
      <c r="AK12" s="2"/>
      <c r="AL12" s="2">
        <v>62</v>
      </c>
      <c r="AM12" s="2">
        <v>3</v>
      </c>
      <c r="AN12" s="2"/>
      <c r="AO12" s="2"/>
      <c r="AP12" s="2"/>
      <c r="AQ12" s="2"/>
      <c r="AR12" s="2"/>
      <c r="AS12" s="2"/>
      <c r="AT12" s="2"/>
      <c r="AU12" s="2">
        <v>4</v>
      </c>
      <c r="AV12" s="2">
        <v>9</v>
      </c>
      <c r="AW12" s="2">
        <v>12</v>
      </c>
      <c r="AX12" s="2"/>
      <c r="AY12" s="2">
        <v>3</v>
      </c>
      <c r="AZ12" s="2"/>
      <c r="BA12" s="2">
        <v>3</v>
      </c>
      <c r="BB12" s="2"/>
      <c r="BC12" s="2">
        <v>11</v>
      </c>
      <c r="BD12" s="2"/>
      <c r="BE12" s="2"/>
      <c r="BF12" s="2"/>
      <c r="BG12" s="2"/>
      <c r="BH12" s="2">
        <v>4</v>
      </c>
      <c r="BI12" s="2">
        <v>3</v>
      </c>
      <c r="BJ12" s="2"/>
    </row>
    <row r="13" spans="1:62" ht="12.75">
      <c r="A13" s="2"/>
      <c r="B13" s="2"/>
      <c r="C13" s="2">
        <v>20</v>
      </c>
      <c r="D13" s="2"/>
      <c r="E13" s="2"/>
      <c r="F13" s="2"/>
      <c r="G13" s="2"/>
      <c r="H13" s="2"/>
      <c r="I13" s="2"/>
      <c r="J13" s="2"/>
      <c r="K13" s="2">
        <v>8</v>
      </c>
      <c r="L13" s="2">
        <v>0</v>
      </c>
      <c r="M13" s="2">
        <v>3</v>
      </c>
      <c r="N13" s="2"/>
      <c r="O13" s="2">
        <v>2</v>
      </c>
      <c r="P13" s="2"/>
      <c r="Q13" s="2">
        <v>11</v>
      </c>
      <c r="R13" s="2">
        <v>12</v>
      </c>
      <c r="S13" s="2">
        <v>3</v>
      </c>
      <c r="T13" s="2"/>
      <c r="U13" s="2">
        <v>6</v>
      </c>
      <c r="V13" s="2"/>
      <c r="W13" s="2"/>
      <c r="X13" s="2">
        <v>40</v>
      </c>
      <c r="Y13" s="2"/>
      <c r="Z13" s="2">
        <v>3</v>
      </c>
      <c r="AA13" s="2"/>
      <c r="AB13" s="2">
        <v>2</v>
      </c>
      <c r="AC13" s="2">
        <v>3</v>
      </c>
      <c r="AD13" s="2">
        <v>63</v>
      </c>
      <c r="AE13" s="2">
        <v>8</v>
      </c>
      <c r="AF13" s="2"/>
      <c r="AG13" s="2"/>
      <c r="AH13" s="2"/>
      <c r="AI13" s="2"/>
      <c r="AJ13" s="2"/>
      <c r="AK13" s="2"/>
      <c r="AL13" s="2"/>
      <c r="AM13" s="2">
        <v>2</v>
      </c>
      <c r="AN13" s="2"/>
      <c r="AO13" s="2"/>
      <c r="AP13" s="2"/>
      <c r="AQ13" s="2"/>
      <c r="AR13" s="2"/>
      <c r="AS13" s="2"/>
      <c r="AT13" s="2"/>
      <c r="AU13" s="2">
        <v>10</v>
      </c>
      <c r="AV13" s="2">
        <v>4</v>
      </c>
      <c r="AW13" s="2">
        <v>10</v>
      </c>
      <c r="AX13" s="2"/>
      <c r="AY13" s="2">
        <v>4</v>
      </c>
      <c r="AZ13" s="2"/>
      <c r="BA13" s="2">
        <v>2</v>
      </c>
      <c r="BB13" s="2"/>
      <c r="BC13" s="2">
        <v>5</v>
      </c>
      <c r="BD13" s="2"/>
      <c r="BE13" s="2"/>
      <c r="BF13" s="2"/>
      <c r="BG13" s="2"/>
      <c r="BH13" s="2">
        <v>2</v>
      </c>
      <c r="BI13" s="2">
        <v>9</v>
      </c>
      <c r="BJ13" s="2"/>
    </row>
    <row r="14" spans="1:62" ht="12.75">
      <c r="A14" s="2"/>
      <c r="B14" s="2"/>
      <c r="C14" s="2">
        <v>35</v>
      </c>
      <c r="D14" s="2"/>
      <c r="E14" s="2"/>
      <c r="F14" s="2"/>
      <c r="G14" s="2"/>
      <c r="H14" s="2"/>
      <c r="I14" s="2"/>
      <c r="J14" s="2"/>
      <c r="K14" s="2">
        <v>19</v>
      </c>
      <c r="L14" s="2">
        <v>1</v>
      </c>
      <c r="M14" s="2">
        <v>2</v>
      </c>
      <c r="N14" s="2"/>
      <c r="O14" s="2">
        <v>9</v>
      </c>
      <c r="P14" s="2"/>
      <c r="Q14" s="2">
        <v>6</v>
      </c>
      <c r="R14" s="2">
        <v>23</v>
      </c>
      <c r="S14" s="2">
        <v>1</v>
      </c>
      <c r="T14" s="2"/>
      <c r="U14" s="2">
        <v>20</v>
      </c>
      <c r="V14" s="2"/>
      <c r="W14" s="2"/>
      <c r="X14" s="2"/>
      <c r="Y14" s="2"/>
      <c r="Z14" s="2">
        <v>11</v>
      </c>
      <c r="AA14" s="2"/>
      <c r="AB14" s="2">
        <v>3</v>
      </c>
      <c r="AC14" s="2">
        <v>6</v>
      </c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>
        <v>2</v>
      </c>
      <c r="AN14" s="2"/>
      <c r="AO14" s="2"/>
      <c r="AP14" s="2"/>
      <c r="AQ14" s="2"/>
      <c r="AR14" s="2"/>
      <c r="AS14" s="2"/>
      <c r="AT14" s="2"/>
      <c r="AU14" s="2">
        <v>5</v>
      </c>
      <c r="AV14" s="2">
        <v>2</v>
      </c>
      <c r="AW14" s="2">
        <v>16</v>
      </c>
      <c r="AX14" s="2"/>
      <c r="AY14" s="2">
        <v>1</v>
      </c>
      <c r="AZ14" s="2"/>
      <c r="BA14" s="2">
        <v>2</v>
      </c>
      <c r="BB14" s="2"/>
      <c r="BC14" s="2">
        <v>4</v>
      </c>
      <c r="BD14" s="2"/>
      <c r="BE14" s="2"/>
      <c r="BF14" s="2"/>
      <c r="BG14" s="2"/>
      <c r="BH14" s="2">
        <v>1</v>
      </c>
      <c r="BI14" s="2">
        <v>25</v>
      </c>
      <c r="BJ14" s="2"/>
    </row>
    <row r="15" spans="1:62" ht="12.75">
      <c r="A15" s="2"/>
      <c r="B15" s="2"/>
      <c r="C15" s="2">
        <v>17</v>
      </c>
      <c r="D15" s="2"/>
      <c r="E15" s="2"/>
      <c r="F15" s="2"/>
      <c r="G15" s="2"/>
      <c r="H15" s="2"/>
      <c r="I15" s="2"/>
      <c r="J15" s="2"/>
      <c r="K15" s="2">
        <v>1</v>
      </c>
      <c r="L15" s="2">
        <v>7</v>
      </c>
      <c r="M15" s="2">
        <v>2</v>
      </c>
      <c r="N15" s="2"/>
      <c r="O15" s="2">
        <v>7</v>
      </c>
      <c r="P15" s="2"/>
      <c r="Q15" s="2">
        <v>6</v>
      </c>
      <c r="R15" s="2">
        <v>48</v>
      </c>
      <c r="S15" s="2">
        <v>31</v>
      </c>
      <c r="T15" s="2"/>
      <c r="U15" s="2">
        <v>5</v>
      </c>
      <c r="V15" s="2"/>
      <c r="W15" s="2"/>
      <c r="X15" s="2"/>
      <c r="Y15" s="2"/>
      <c r="Z15" s="2">
        <v>5</v>
      </c>
      <c r="AA15" s="2"/>
      <c r="AB15" s="2">
        <v>4</v>
      </c>
      <c r="AC15" s="2">
        <v>4</v>
      </c>
      <c r="AD15" s="2"/>
      <c r="AE15" s="2">
        <v>2</v>
      </c>
      <c r="AF15" s="2"/>
      <c r="AG15" s="2"/>
      <c r="AH15" s="2"/>
      <c r="AI15" s="2"/>
      <c r="AJ15" s="2"/>
      <c r="AK15" s="2"/>
      <c r="AL15" s="2"/>
      <c r="AM15" s="2">
        <v>3</v>
      </c>
      <c r="AN15" s="2"/>
      <c r="AO15" s="2"/>
      <c r="AP15" s="2"/>
      <c r="AQ15" s="2"/>
      <c r="AR15" s="2"/>
      <c r="AS15" s="2"/>
      <c r="AT15" s="2"/>
      <c r="AU15" s="2">
        <v>14</v>
      </c>
      <c r="AV15" s="2">
        <v>5</v>
      </c>
      <c r="AW15" s="2">
        <v>5</v>
      </c>
      <c r="AX15" s="2"/>
      <c r="AY15" s="2">
        <v>0</v>
      </c>
      <c r="AZ15" s="2"/>
      <c r="BA15" s="2">
        <v>2</v>
      </c>
      <c r="BB15" s="2"/>
      <c r="BC15" s="2">
        <v>13</v>
      </c>
      <c r="BD15" s="2"/>
      <c r="BE15" s="2"/>
      <c r="BF15" s="2"/>
      <c r="BG15" s="2"/>
      <c r="BH15" s="2">
        <v>1</v>
      </c>
      <c r="BI15" s="2">
        <v>14</v>
      </c>
      <c r="BJ15" s="2"/>
    </row>
    <row r="16" spans="1:62" ht="12.75">
      <c r="A16" s="2"/>
      <c r="B16" s="2"/>
      <c r="C16" s="2">
        <v>51</v>
      </c>
      <c r="D16" s="2"/>
      <c r="E16" s="2"/>
      <c r="F16" s="2"/>
      <c r="G16" s="2"/>
      <c r="H16" s="2"/>
      <c r="I16" s="2"/>
      <c r="J16" s="2"/>
      <c r="K16" s="2">
        <v>8</v>
      </c>
      <c r="L16" s="2">
        <v>6</v>
      </c>
      <c r="M16" s="2">
        <v>3</v>
      </c>
      <c r="N16" s="2"/>
      <c r="O16" s="2">
        <v>1</v>
      </c>
      <c r="P16" s="2"/>
      <c r="Q16" s="2">
        <v>17</v>
      </c>
      <c r="R16" s="2"/>
      <c r="S16" s="2">
        <v>20</v>
      </c>
      <c r="T16" s="2"/>
      <c r="U16" s="2">
        <v>12</v>
      </c>
      <c r="V16" s="2"/>
      <c r="W16" s="2"/>
      <c r="X16" s="2"/>
      <c r="Y16" s="2"/>
      <c r="Z16" s="2">
        <v>9</v>
      </c>
      <c r="AA16" s="2"/>
      <c r="AB16" s="2">
        <v>8</v>
      </c>
      <c r="AC16" s="2">
        <v>3</v>
      </c>
      <c r="AD16" s="2"/>
      <c r="AE16" s="2">
        <v>2</v>
      </c>
      <c r="AF16" s="2"/>
      <c r="AG16" s="2"/>
      <c r="AH16" s="2"/>
      <c r="AI16" s="2"/>
      <c r="AJ16" s="2"/>
      <c r="AK16" s="2"/>
      <c r="AL16" s="2"/>
      <c r="AM16" s="2">
        <v>11</v>
      </c>
      <c r="AN16" s="2"/>
      <c r="AO16" s="2"/>
      <c r="AP16" s="2"/>
      <c r="AQ16" s="2"/>
      <c r="AR16" s="2"/>
      <c r="AS16" s="2"/>
      <c r="AT16" s="2"/>
      <c r="AU16" s="2">
        <v>5</v>
      </c>
      <c r="AV16" s="2">
        <v>3</v>
      </c>
      <c r="AW16" s="2">
        <v>7</v>
      </c>
      <c r="AX16" s="2"/>
      <c r="AY16" s="2">
        <v>1</v>
      </c>
      <c r="AZ16" s="2"/>
      <c r="BA16" s="2">
        <v>3</v>
      </c>
      <c r="BB16" s="2"/>
      <c r="BC16" s="2">
        <v>6</v>
      </c>
      <c r="BD16" s="2"/>
      <c r="BE16" s="2"/>
      <c r="BF16" s="2"/>
      <c r="BG16" s="2"/>
      <c r="BH16" s="2">
        <v>33</v>
      </c>
      <c r="BI16" s="2">
        <v>25</v>
      </c>
      <c r="BJ16" s="2"/>
    </row>
    <row r="17" spans="1:6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17</v>
      </c>
      <c r="L17" s="2">
        <v>14</v>
      </c>
      <c r="M17" s="2">
        <v>1</v>
      </c>
      <c r="N17" s="2"/>
      <c r="O17" s="2">
        <v>3</v>
      </c>
      <c r="P17" s="2"/>
      <c r="Q17" s="2">
        <v>3</v>
      </c>
      <c r="R17" s="2"/>
      <c r="S17" s="2"/>
      <c r="T17" s="2"/>
      <c r="U17" s="2">
        <v>3</v>
      </c>
      <c r="V17" s="2"/>
      <c r="W17" s="2"/>
      <c r="X17" s="2"/>
      <c r="Y17" s="2"/>
      <c r="Z17" s="2">
        <v>33</v>
      </c>
      <c r="AA17" s="2"/>
      <c r="AB17" s="2">
        <v>4</v>
      </c>
      <c r="AC17" s="2">
        <v>2</v>
      </c>
      <c r="AD17" s="2"/>
      <c r="AE17" s="2">
        <v>2</v>
      </c>
      <c r="AF17" s="2"/>
      <c r="AG17" s="2"/>
      <c r="AH17" s="2"/>
      <c r="AI17" s="2"/>
      <c r="AJ17" s="2"/>
      <c r="AK17" s="2"/>
      <c r="AL17" s="2"/>
      <c r="AM17" s="2">
        <v>4</v>
      </c>
      <c r="AN17" s="2"/>
      <c r="AO17" s="2"/>
      <c r="AP17" s="2"/>
      <c r="AQ17" s="2"/>
      <c r="AR17" s="2"/>
      <c r="AS17" s="2"/>
      <c r="AT17" s="2"/>
      <c r="AU17" s="2">
        <v>10</v>
      </c>
      <c r="AV17" s="2">
        <v>47</v>
      </c>
      <c r="AW17" s="2">
        <v>14</v>
      </c>
      <c r="AX17" s="2"/>
      <c r="AY17" s="2">
        <v>0</v>
      </c>
      <c r="AZ17" s="2"/>
      <c r="BA17" s="2">
        <v>5</v>
      </c>
      <c r="BB17" s="2"/>
      <c r="BC17" s="2">
        <v>6</v>
      </c>
      <c r="BD17" s="2"/>
      <c r="BE17" s="2"/>
      <c r="BF17" s="2"/>
      <c r="BG17" s="2"/>
      <c r="BH17" s="2"/>
      <c r="BI17" s="2">
        <v>3</v>
      </c>
      <c r="BJ17" s="2"/>
    </row>
    <row r="18" spans="1:6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>
        <v>14</v>
      </c>
      <c r="L18" s="2">
        <v>12</v>
      </c>
      <c r="M18" s="2">
        <v>4</v>
      </c>
      <c r="N18" s="2"/>
      <c r="O18" s="2">
        <v>6</v>
      </c>
      <c r="P18" s="2"/>
      <c r="Q18" s="2">
        <v>3</v>
      </c>
      <c r="R18" s="2"/>
      <c r="S18" s="2"/>
      <c r="T18" s="2"/>
      <c r="U18" s="2">
        <v>6</v>
      </c>
      <c r="V18" s="2"/>
      <c r="W18" s="2"/>
      <c r="X18" s="2"/>
      <c r="Y18" s="2"/>
      <c r="Z18" s="2"/>
      <c r="AA18" s="2"/>
      <c r="AB18" s="2">
        <v>2</v>
      </c>
      <c r="AC18" s="2">
        <v>1</v>
      </c>
      <c r="AD18" s="2"/>
      <c r="AE18" s="2">
        <v>3</v>
      </c>
      <c r="AF18" s="2"/>
      <c r="AG18" s="2"/>
      <c r="AH18" s="2"/>
      <c r="AI18" s="2"/>
      <c r="AJ18" s="2"/>
      <c r="AK18" s="2"/>
      <c r="AL18" s="2"/>
      <c r="AM18" s="2">
        <v>17</v>
      </c>
      <c r="AN18" s="2"/>
      <c r="AO18" s="2"/>
      <c r="AP18" s="2"/>
      <c r="AQ18" s="2"/>
      <c r="AR18" s="2"/>
      <c r="AS18" s="2"/>
      <c r="AT18" s="2"/>
      <c r="AU18" s="2">
        <v>10</v>
      </c>
      <c r="AV18" s="2"/>
      <c r="AW18" s="2">
        <v>9</v>
      </c>
      <c r="AX18" s="2"/>
      <c r="AY18" s="2">
        <v>6</v>
      </c>
      <c r="AZ18" s="2"/>
      <c r="BA18" s="2">
        <v>7</v>
      </c>
      <c r="BB18" s="2"/>
      <c r="BC18" s="2">
        <v>8</v>
      </c>
      <c r="BD18" s="2"/>
      <c r="BE18" s="2"/>
      <c r="BF18" s="2"/>
      <c r="BG18" s="2"/>
      <c r="BH18" s="2"/>
      <c r="BI18" s="2">
        <v>17</v>
      </c>
      <c r="BJ18" s="2"/>
    </row>
    <row r="19" spans="1:6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>
        <v>24</v>
      </c>
      <c r="L19" s="2">
        <v>3</v>
      </c>
      <c r="M19" s="2">
        <v>2</v>
      </c>
      <c r="N19" s="2"/>
      <c r="O19" s="2">
        <v>20</v>
      </c>
      <c r="P19" s="2"/>
      <c r="Q19" s="2">
        <v>2</v>
      </c>
      <c r="R19" s="2"/>
      <c r="S19" s="2"/>
      <c r="T19" s="2"/>
      <c r="U19" s="2">
        <v>7</v>
      </c>
      <c r="V19" s="2"/>
      <c r="W19" s="2"/>
      <c r="X19" s="2"/>
      <c r="Y19" s="2"/>
      <c r="Z19" s="2"/>
      <c r="AA19" s="2"/>
      <c r="AB19" s="2">
        <v>2</v>
      </c>
      <c r="AC19" s="2">
        <v>6</v>
      </c>
      <c r="AD19" s="2"/>
      <c r="AE19" s="2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>
        <v>10</v>
      </c>
      <c r="AV19" s="2"/>
      <c r="AW19" s="2">
        <v>61</v>
      </c>
      <c r="AX19" s="2"/>
      <c r="AY19" s="2">
        <v>7</v>
      </c>
      <c r="AZ19" s="2"/>
      <c r="BA19" s="2"/>
      <c r="BB19" s="2"/>
      <c r="BC19" s="2">
        <v>27</v>
      </c>
      <c r="BD19" s="2"/>
      <c r="BE19" s="2"/>
      <c r="BF19" s="2"/>
      <c r="BG19" s="2"/>
      <c r="BH19" s="2"/>
      <c r="BI19" s="2">
        <v>2</v>
      </c>
      <c r="BJ19" s="2"/>
    </row>
    <row r="20" spans="1:6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2</v>
      </c>
      <c r="M20" s="2">
        <v>1</v>
      </c>
      <c r="N20" s="2"/>
      <c r="O20" s="2"/>
      <c r="P20" s="2"/>
      <c r="Q20" s="2">
        <v>21</v>
      </c>
      <c r="R20" s="2"/>
      <c r="S20" s="2"/>
      <c r="T20" s="2"/>
      <c r="U20" s="2">
        <v>18</v>
      </c>
      <c r="V20" s="2"/>
      <c r="W20" s="2"/>
      <c r="X20" s="2"/>
      <c r="Y20" s="2"/>
      <c r="Z20" s="2"/>
      <c r="AA20" s="2"/>
      <c r="AB20" s="2">
        <v>5</v>
      </c>
      <c r="AC20" s="2">
        <v>2</v>
      </c>
      <c r="AD20" s="2"/>
      <c r="AE20" s="2">
        <v>9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>
        <v>4</v>
      </c>
      <c r="AV20" s="2"/>
      <c r="AW20" s="2"/>
      <c r="AX20" s="2"/>
      <c r="AY20" s="2">
        <v>2</v>
      </c>
      <c r="AZ20" s="2"/>
      <c r="BA20" s="2"/>
      <c r="BB20" s="2"/>
      <c r="BC20" s="2"/>
      <c r="BD20" s="2"/>
      <c r="BE20" s="2"/>
      <c r="BF20" s="2"/>
      <c r="BG20" s="2"/>
      <c r="BH20" s="2"/>
      <c r="BI20" s="2">
        <v>6</v>
      </c>
      <c r="BJ20" s="2"/>
    </row>
    <row r="21" spans="1:6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3</v>
      </c>
      <c r="M21" s="2"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</v>
      </c>
      <c r="AC21" s="2">
        <v>5</v>
      </c>
      <c r="AD21" s="2"/>
      <c r="AE21" s="2">
        <v>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3</v>
      </c>
      <c r="AV21" s="2"/>
      <c r="AW21" s="2"/>
      <c r="AX21" s="2"/>
      <c r="AY21" s="2">
        <v>11</v>
      </c>
      <c r="AZ21" s="2"/>
      <c r="BA21" s="2"/>
      <c r="BB21" s="2"/>
      <c r="BC21" s="2"/>
      <c r="BD21" s="2"/>
      <c r="BE21" s="2"/>
      <c r="BF21" s="2"/>
      <c r="BG21" s="2"/>
      <c r="BH21" s="2"/>
      <c r="BI21" s="2">
        <v>16</v>
      </c>
      <c r="BJ21" s="2"/>
    </row>
    <row r="22" spans="1:6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4</v>
      </c>
      <c r="AC22" s="2">
        <v>57</v>
      </c>
      <c r="AD22" s="2"/>
      <c r="AE22" s="2">
        <v>3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>
        <v>10</v>
      </c>
      <c r="AV22" s="2"/>
      <c r="AW22" s="2"/>
      <c r="AX22" s="2"/>
      <c r="AY22" s="2">
        <v>7</v>
      </c>
      <c r="AZ22" s="2"/>
      <c r="BA22" s="2"/>
      <c r="BB22" s="2"/>
      <c r="BC22" s="2"/>
      <c r="BD22" s="2"/>
      <c r="BE22" s="2"/>
      <c r="BF22" s="2"/>
      <c r="BG22" s="2"/>
      <c r="BH22" s="2"/>
      <c r="BI22" s="2">
        <v>3</v>
      </c>
      <c r="BJ22" s="2"/>
    </row>
    <row r="23" spans="1:6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>
        <v>1</v>
      </c>
      <c r="N23" s="2"/>
      <c r="O23" s="2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1</v>
      </c>
      <c r="AC23" s="2"/>
      <c r="AD23" s="2"/>
      <c r="AE23" s="2">
        <v>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>
        <v>12</v>
      </c>
      <c r="AV23" s="2"/>
      <c r="AW23" s="2"/>
      <c r="AX23" s="2"/>
      <c r="AY23" s="2">
        <v>3</v>
      </c>
      <c r="AZ23" s="2"/>
      <c r="BA23" s="2"/>
      <c r="BB23" s="2"/>
      <c r="BC23" s="2"/>
      <c r="BD23" s="2"/>
      <c r="BE23" s="2"/>
      <c r="BF23" s="2"/>
      <c r="BG23" s="2"/>
      <c r="BH23" s="2"/>
      <c r="BI23" s="2">
        <v>3</v>
      </c>
      <c r="BJ23" s="2"/>
    </row>
    <row r="24" spans="1:6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8</v>
      </c>
      <c r="M24" s="2"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18</v>
      </c>
      <c r="AC24" s="2"/>
      <c r="AD24" s="2"/>
      <c r="AE24" s="2">
        <v>5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9</v>
      </c>
      <c r="AV24" s="2"/>
      <c r="AW24" s="2"/>
      <c r="AX24" s="2"/>
      <c r="AY24" s="2">
        <v>3</v>
      </c>
      <c r="AZ24" s="2"/>
      <c r="BA24" s="2"/>
      <c r="BB24" s="2"/>
      <c r="BC24" s="2"/>
      <c r="BD24" s="2"/>
      <c r="BE24" s="2"/>
      <c r="BF24" s="2"/>
      <c r="BG24" s="2"/>
      <c r="BH24" s="2"/>
      <c r="BI24" s="2">
        <v>7</v>
      </c>
      <c r="BJ24" s="2"/>
    </row>
    <row r="25" spans="1:6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>
        <v>11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3</v>
      </c>
      <c r="AV25" s="2"/>
      <c r="AW25" s="2"/>
      <c r="AX25" s="2"/>
      <c r="AY25" s="2">
        <v>7</v>
      </c>
      <c r="AZ25" s="2"/>
      <c r="BA25" s="2"/>
      <c r="BB25" s="2"/>
      <c r="BC25" s="2"/>
      <c r="BD25" s="2"/>
      <c r="BE25" s="2"/>
      <c r="BF25" s="2"/>
      <c r="BG25" s="2"/>
      <c r="BH25" s="2"/>
      <c r="BI25" s="2">
        <v>3</v>
      </c>
      <c r="BJ25" s="2"/>
    </row>
    <row r="26" spans="1:6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v>66</v>
      </c>
      <c r="M26" s="2">
        <v>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v>23</v>
      </c>
      <c r="AV26" s="2"/>
      <c r="AW26" s="2"/>
      <c r="AX26" s="2"/>
      <c r="AY26" s="2">
        <v>2</v>
      </c>
      <c r="AZ26" s="2"/>
      <c r="BA26" s="2"/>
      <c r="BB26" s="2"/>
      <c r="BC26" s="2"/>
      <c r="BD26" s="2"/>
      <c r="BE26" s="2"/>
      <c r="BF26" s="2"/>
      <c r="BG26" s="2"/>
      <c r="BH26" s="2"/>
      <c r="BI26" s="2">
        <v>6</v>
      </c>
      <c r="BJ26" s="2"/>
    </row>
    <row r="27" spans="1:6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16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28</v>
      </c>
      <c r="AV27" s="2"/>
      <c r="AW27" s="2"/>
      <c r="AX27" s="2"/>
      <c r="AY27" s="2">
        <v>11</v>
      </c>
      <c r="AZ27" s="2"/>
      <c r="BA27" s="2"/>
      <c r="BB27" s="2"/>
      <c r="BC27" s="2"/>
      <c r="BD27" s="2"/>
      <c r="BE27" s="2"/>
      <c r="BF27" s="2"/>
      <c r="BG27" s="2"/>
      <c r="BH27" s="2"/>
      <c r="BI27" s="2">
        <v>0</v>
      </c>
      <c r="BJ27" s="2"/>
    </row>
    <row r="28" spans="1:6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>
        <v>6</v>
      </c>
      <c r="AV28" s="2"/>
      <c r="AW28" s="2"/>
      <c r="AX28" s="2"/>
      <c r="AY28" s="2">
        <v>4</v>
      </c>
      <c r="AZ28" s="2"/>
      <c r="BA28" s="2"/>
      <c r="BB28" s="2"/>
      <c r="BC28" s="2"/>
      <c r="BD28" s="2"/>
      <c r="BE28" s="2"/>
      <c r="BF28" s="2"/>
      <c r="BG28" s="2"/>
      <c r="BH28" s="2"/>
      <c r="BI28" s="2">
        <v>1</v>
      </c>
      <c r="BJ28" s="2"/>
    </row>
    <row r="29" spans="1:6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>
        <v>31</v>
      </c>
      <c r="AV29" s="2"/>
      <c r="AW29" s="2"/>
      <c r="AX29" s="2"/>
      <c r="AY29" s="2">
        <v>1</v>
      </c>
      <c r="AZ29" s="2"/>
      <c r="BA29" s="2"/>
      <c r="BB29" s="2"/>
      <c r="BC29" s="2"/>
      <c r="BD29" s="2"/>
      <c r="BE29" s="2"/>
      <c r="BF29" s="2"/>
      <c r="BG29" s="2"/>
      <c r="BH29" s="2"/>
      <c r="BI29" s="2">
        <v>2</v>
      </c>
      <c r="BJ29" s="2"/>
    </row>
    <row r="30" spans="1:6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39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>
        <v>2</v>
      </c>
      <c r="AZ30" s="2"/>
      <c r="BA30" s="2"/>
      <c r="BB30" s="2"/>
      <c r="BC30" s="2"/>
      <c r="BD30" s="2"/>
      <c r="BE30" s="2"/>
      <c r="BF30" s="2"/>
      <c r="BG30" s="2"/>
      <c r="BH30" s="2"/>
      <c r="BI30" s="2">
        <v>2</v>
      </c>
      <c r="BJ30" s="2"/>
    </row>
    <row r="31" spans="1:6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>
        <v>2</v>
      </c>
      <c r="AZ31" s="2"/>
      <c r="BA31" s="2"/>
      <c r="BB31" s="2"/>
      <c r="BC31" s="2"/>
      <c r="BD31" s="2"/>
      <c r="BE31" s="2"/>
      <c r="BF31" s="2"/>
      <c r="BG31" s="2"/>
      <c r="BH31" s="2"/>
      <c r="BI31" s="2">
        <v>14</v>
      </c>
      <c r="BJ31" s="2"/>
    </row>
    <row r="32" spans="1:6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>
        <v>1</v>
      </c>
      <c r="AZ32" s="2"/>
      <c r="BA32" s="2"/>
      <c r="BB32" s="2"/>
      <c r="BC32" s="2"/>
      <c r="BD32" s="2"/>
      <c r="BE32" s="2"/>
      <c r="BF32" s="2"/>
      <c r="BG32" s="2"/>
      <c r="BH32" s="2"/>
      <c r="BI32" s="2">
        <v>7</v>
      </c>
      <c r="BJ32" s="2"/>
    </row>
    <row r="33" spans="1:6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>
        <v>2</v>
      </c>
      <c r="AZ33" s="3"/>
      <c r="BA33" s="3"/>
      <c r="BB33" s="3"/>
      <c r="BC33" s="3"/>
      <c r="BD33" s="3"/>
      <c r="BE33" s="3"/>
      <c r="BF33" s="3"/>
      <c r="BG33" s="3"/>
      <c r="BH33" s="3"/>
      <c r="BI33" s="3">
        <v>4</v>
      </c>
      <c r="BJ33" s="3"/>
    </row>
    <row r="34" spans="1:6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>
        <v>2</v>
      </c>
      <c r="AZ34" s="3"/>
      <c r="BA34" s="3"/>
      <c r="BB34" s="3"/>
      <c r="BC34" s="3"/>
      <c r="BD34" s="3"/>
      <c r="BE34" s="3"/>
      <c r="BF34" s="3"/>
      <c r="BG34" s="3"/>
      <c r="BH34" s="3"/>
      <c r="BI34" s="3">
        <v>6</v>
      </c>
      <c r="BJ34" s="3"/>
    </row>
    <row r="35" spans="1:6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>
        <v>1</v>
      </c>
      <c r="AZ35" s="2"/>
      <c r="BA35" s="2"/>
      <c r="BB35" s="2"/>
      <c r="BC35" s="2"/>
      <c r="BD35" s="2"/>
      <c r="BE35" s="2"/>
      <c r="BF35" s="2"/>
      <c r="BG35" s="2"/>
      <c r="BH35" s="2"/>
      <c r="BI35" s="2">
        <v>18</v>
      </c>
      <c r="BJ35" s="2"/>
    </row>
    <row r="36" spans="1:6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>
        <v>3</v>
      </c>
      <c r="AZ36" s="2"/>
      <c r="BA36" s="2"/>
      <c r="BB36" s="2"/>
      <c r="BC36" s="2"/>
      <c r="BD36" s="2"/>
      <c r="BE36" s="2"/>
      <c r="BF36" s="2"/>
      <c r="BG36" s="2"/>
      <c r="BH36" s="2"/>
      <c r="BI36" s="2">
        <v>5</v>
      </c>
      <c r="BJ36" s="2"/>
    </row>
    <row r="37" spans="1:6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>
        <v>3</v>
      </c>
      <c r="AZ37" s="2"/>
      <c r="BA37" s="2"/>
      <c r="BB37" s="2"/>
      <c r="BC37" s="2"/>
      <c r="BD37" s="2"/>
      <c r="BE37" s="2"/>
      <c r="BF37" s="2"/>
      <c r="BG37" s="2"/>
      <c r="BH37" s="2"/>
      <c r="BI37" s="2">
        <v>4</v>
      </c>
      <c r="BJ37" s="2"/>
    </row>
    <row r="38" spans="1:6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>
        <v>3</v>
      </c>
      <c r="AZ38" s="2"/>
      <c r="BA38" s="2"/>
      <c r="BB38" s="2"/>
      <c r="BC38" s="2"/>
      <c r="BD38" s="2"/>
      <c r="BE38" s="2"/>
      <c r="BF38" s="2"/>
      <c r="BG38" s="2"/>
      <c r="BH38" s="2"/>
      <c r="BI38" s="2">
        <v>4</v>
      </c>
      <c r="BJ38" s="2"/>
    </row>
    <row r="39" spans="1:6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>
        <v>12</v>
      </c>
      <c r="AZ39" s="2"/>
      <c r="BA39" s="2"/>
      <c r="BB39" s="2"/>
      <c r="BC39" s="2"/>
      <c r="BD39" s="2"/>
      <c r="BE39" s="2"/>
      <c r="BF39" s="2"/>
      <c r="BG39" s="2"/>
      <c r="BH39" s="2"/>
      <c r="BI39" s="2">
        <v>2</v>
      </c>
      <c r="BJ39" s="2"/>
    </row>
    <row r="40" spans="1:62" ht="12.75">
      <c r="A40" s="2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>
        <v>7</v>
      </c>
      <c r="BJ40" s="2"/>
    </row>
    <row r="41" spans="1:62" ht="12.75">
      <c r="A41" s="2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>
        <v>4</v>
      </c>
      <c r="BJ41" s="2"/>
    </row>
    <row r="42" spans="1:62" ht="12.75">
      <c r="A42" s="2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>
        <v>4</v>
      </c>
      <c r="BJ42" s="2"/>
    </row>
    <row r="43" spans="1:62" ht="12.75">
      <c r="A43" s="2"/>
      <c r="B43" s="1"/>
      <c r="C43" s="2"/>
      <c r="D43" s="2"/>
      <c r="E43" s="2"/>
      <c r="F43" s="1"/>
      <c r="G43" s="2"/>
      <c r="H43" s="2"/>
      <c r="I43" s="2"/>
      <c r="J43" s="1"/>
      <c r="K43" s="2"/>
      <c r="L43" s="2"/>
      <c r="M43" s="2"/>
      <c r="N43" s="1"/>
      <c r="O43" s="2"/>
      <c r="P43" s="2"/>
      <c r="Q43" s="2"/>
      <c r="R43" s="1"/>
      <c r="S43" s="2"/>
      <c r="T43" s="2"/>
      <c r="U43" s="2"/>
      <c r="V43" s="1"/>
      <c r="W43" s="2"/>
      <c r="X43" s="2"/>
      <c r="Y43" s="2"/>
      <c r="Z43" s="1"/>
      <c r="AA43" s="2"/>
      <c r="AB43" s="2"/>
      <c r="AC43" s="2"/>
      <c r="AD43" s="1"/>
      <c r="AE43" s="2"/>
      <c r="AF43" s="2"/>
      <c r="AG43" s="2"/>
      <c r="AH43" s="1"/>
      <c r="AI43" s="2"/>
      <c r="AJ43" s="2"/>
      <c r="AK43" s="2"/>
      <c r="AL43" s="1"/>
      <c r="AM43" s="2"/>
      <c r="AN43" s="2"/>
      <c r="AO43" s="2"/>
      <c r="AP43" s="1"/>
      <c r="AQ43" s="2"/>
      <c r="AR43" s="2"/>
      <c r="AS43" s="2"/>
      <c r="AT43" s="1"/>
      <c r="AU43" s="2"/>
      <c r="AV43" s="2"/>
      <c r="AW43" s="2"/>
      <c r="AX43" s="1"/>
      <c r="AY43" s="2"/>
      <c r="AZ43" s="2"/>
      <c r="BA43" s="2"/>
      <c r="BB43" s="1"/>
      <c r="BC43" s="2"/>
      <c r="BD43" s="2"/>
      <c r="BE43" s="2"/>
      <c r="BF43" s="1"/>
      <c r="BG43" s="2"/>
      <c r="BH43" s="2"/>
      <c r="BI43" s="2">
        <v>4</v>
      </c>
      <c r="BJ43" s="2"/>
    </row>
    <row r="44" spans="1:62" ht="12.75">
      <c r="A44" s="2"/>
      <c r="B44" s="1"/>
      <c r="C44" s="2"/>
      <c r="D44" s="2"/>
      <c r="E44" s="2"/>
      <c r="F44" s="1"/>
      <c r="G44" s="2"/>
      <c r="H44" s="2"/>
      <c r="I44" s="2"/>
      <c r="J44" s="1"/>
      <c r="K44" s="2"/>
      <c r="L44" s="2"/>
      <c r="M44" s="2"/>
      <c r="N44" s="1"/>
      <c r="O44" s="2"/>
      <c r="P44" s="2"/>
      <c r="Q44" s="2"/>
      <c r="R44" s="1"/>
      <c r="S44" s="2"/>
      <c r="T44" s="2"/>
      <c r="U44" s="2"/>
      <c r="V44" s="1"/>
      <c r="W44" s="2"/>
      <c r="X44" s="2"/>
      <c r="Y44" s="2"/>
      <c r="Z44" s="1"/>
      <c r="AA44" s="2"/>
      <c r="AB44" s="2"/>
      <c r="AC44" s="2"/>
      <c r="AD44" s="1"/>
      <c r="AE44" s="2"/>
      <c r="AF44" s="2"/>
      <c r="AG44" s="2"/>
      <c r="AH44" s="1"/>
      <c r="AI44" s="2"/>
      <c r="AJ44" s="2"/>
      <c r="AK44" s="2"/>
      <c r="AL44" s="1"/>
      <c r="AM44" s="2"/>
      <c r="AN44" s="2"/>
      <c r="AO44" s="2"/>
      <c r="AP44" s="1"/>
      <c r="AQ44" s="2"/>
      <c r="AR44" s="2"/>
      <c r="AS44" s="2"/>
      <c r="AT44" s="1"/>
      <c r="AU44" s="2"/>
      <c r="AV44" s="2"/>
      <c r="AW44" s="2"/>
      <c r="AX44" s="1"/>
      <c r="AY44" s="2"/>
      <c r="AZ44" s="2"/>
      <c r="BA44" s="2"/>
      <c r="BB44" s="1"/>
      <c r="BC44" s="2"/>
      <c r="BD44" s="2"/>
      <c r="BE44" s="2"/>
      <c r="BF44" s="1"/>
      <c r="BG44" s="2"/>
      <c r="BH44" s="2"/>
      <c r="BI44" s="2">
        <v>2</v>
      </c>
      <c r="BJ44" s="2"/>
    </row>
    <row r="45" spans="1:62" ht="12.75">
      <c r="A45" s="2"/>
      <c r="B45" s="2"/>
      <c r="C45" s="1"/>
      <c r="D45" s="2"/>
      <c r="E45" s="2"/>
      <c r="F45" s="2"/>
      <c r="G45" s="1"/>
      <c r="H45" s="2"/>
      <c r="I45" s="2"/>
      <c r="J45" s="2"/>
      <c r="K45" s="1"/>
      <c r="L45" s="2"/>
      <c r="M45" s="2"/>
      <c r="N45" s="2"/>
      <c r="O45" s="1"/>
      <c r="P45" s="2"/>
      <c r="Q45" s="2"/>
      <c r="R45" s="2"/>
      <c r="S45" s="1"/>
      <c r="T45" s="2"/>
      <c r="U45" s="2"/>
      <c r="V45" s="2"/>
      <c r="W45" s="1"/>
      <c r="X45" s="2"/>
      <c r="Y45" s="2"/>
      <c r="Z45" s="2"/>
      <c r="AA45" s="1"/>
      <c r="AB45" s="2"/>
      <c r="AC45" s="2"/>
      <c r="AD45" s="2"/>
      <c r="AE45" s="1"/>
      <c r="AF45" s="2"/>
      <c r="AG45" s="2"/>
      <c r="AH45" s="2"/>
      <c r="AI45" s="1"/>
      <c r="AJ45" s="2"/>
      <c r="AK45" s="2"/>
      <c r="AL45" s="2"/>
      <c r="AM45" s="1"/>
      <c r="AN45" s="2"/>
      <c r="AO45" s="2"/>
      <c r="AP45" s="2"/>
      <c r="AQ45" s="1"/>
      <c r="AR45" s="2"/>
      <c r="AS45" s="2"/>
      <c r="AT45" s="2"/>
      <c r="AU45" s="1"/>
      <c r="AV45" s="2"/>
      <c r="AW45" s="2"/>
      <c r="AX45" s="2"/>
      <c r="AY45" s="1"/>
      <c r="AZ45" s="2"/>
      <c r="BA45" s="2"/>
      <c r="BB45" s="2"/>
      <c r="BC45" s="1"/>
      <c r="BD45" s="2"/>
      <c r="BE45" s="2"/>
      <c r="BF45" s="2"/>
      <c r="BG45" s="1"/>
      <c r="BH45" s="2"/>
      <c r="BI45" s="2">
        <v>2</v>
      </c>
      <c r="BJ45" s="2"/>
    </row>
    <row r="46" spans="1:62" ht="12.75">
      <c r="A46" s="2"/>
      <c r="B46" s="2"/>
      <c r="C46" s="1"/>
      <c r="D46" s="2"/>
      <c r="E46" s="2"/>
      <c r="F46" s="2"/>
      <c r="G46" s="1"/>
      <c r="H46" s="2"/>
      <c r="I46" s="2"/>
      <c r="J46" s="2"/>
      <c r="K46" s="1"/>
      <c r="L46" s="2"/>
      <c r="M46" s="2"/>
      <c r="N46" s="2"/>
      <c r="O46" s="1"/>
      <c r="P46" s="2"/>
      <c r="Q46" s="2"/>
      <c r="R46" s="2"/>
      <c r="S46" s="1"/>
      <c r="T46" s="2"/>
      <c r="U46" s="2"/>
      <c r="V46" s="2"/>
      <c r="W46" s="1"/>
      <c r="X46" s="2"/>
      <c r="Y46" s="2"/>
      <c r="Z46" s="2"/>
      <c r="AA46" s="1"/>
      <c r="AB46" s="2"/>
      <c r="AC46" s="2"/>
      <c r="AD46" s="2"/>
      <c r="AE46" s="1"/>
      <c r="AF46" s="2"/>
      <c r="AG46" s="2"/>
      <c r="AH46" s="2"/>
      <c r="AI46" s="1"/>
      <c r="AJ46" s="2"/>
      <c r="AK46" s="2"/>
      <c r="AL46" s="2"/>
      <c r="AM46" s="1"/>
      <c r="AN46" s="2"/>
      <c r="AO46" s="2"/>
      <c r="AP46" s="2"/>
      <c r="AQ46" s="1"/>
      <c r="AR46" s="2"/>
      <c r="AS46" s="2"/>
      <c r="AT46" s="2"/>
      <c r="AU46" s="1"/>
      <c r="AV46" s="2"/>
      <c r="AW46" s="2"/>
      <c r="AX46" s="2"/>
      <c r="AY46" s="1"/>
      <c r="AZ46" s="2"/>
      <c r="BA46" s="2"/>
      <c r="BB46" s="2"/>
      <c r="BC46" s="1"/>
      <c r="BD46" s="2"/>
      <c r="BE46" s="2"/>
      <c r="BF46" s="2"/>
      <c r="BG46" s="1"/>
      <c r="BH46" s="2"/>
      <c r="BI46" s="2">
        <v>2</v>
      </c>
      <c r="BJ46" s="2"/>
    </row>
    <row r="47" spans="1:62" ht="12.75">
      <c r="A47" s="2"/>
      <c r="B47" s="2" t="s">
        <v>52</v>
      </c>
      <c r="C47" s="2"/>
      <c r="D47" s="1"/>
      <c r="E47" s="2"/>
      <c r="F47" s="2"/>
      <c r="G47" s="2"/>
      <c r="H47" s="1"/>
      <c r="I47" s="2"/>
      <c r="J47" s="2"/>
      <c r="K47" s="2"/>
      <c r="L47" s="1"/>
      <c r="M47" s="2"/>
      <c r="N47" s="2"/>
      <c r="O47" s="2"/>
      <c r="P47" s="1"/>
      <c r="Q47" s="2"/>
      <c r="R47" s="2"/>
      <c r="S47" s="2"/>
      <c r="T47" s="1"/>
      <c r="U47" s="2"/>
      <c r="V47" s="2"/>
      <c r="W47" s="2"/>
      <c r="X47" s="1"/>
      <c r="Y47" s="2"/>
      <c r="Z47" s="2"/>
      <c r="AA47" s="2"/>
      <c r="AB47" s="1"/>
      <c r="AC47" s="2"/>
      <c r="AD47" s="2"/>
      <c r="AE47" s="2"/>
      <c r="AF47" s="1"/>
      <c r="AG47" s="2"/>
      <c r="AH47" s="2"/>
      <c r="AI47" s="2"/>
      <c r="AJ47" s="1"/>
      <c r="AK47" s="2"/>
      <c r="AL47" s="2"/>
      <c r="AM47" s="2"/>
      <c r="AN47" s="1"/>
      <c r="AO47" s="2"/>
      <c r="AP47" s="2"/>
      <c r="AQ47" s="2"/>
      <c r="AR47" s="1"/>
      <c r="AS47" s="2"/>
      <c r="AT47" s="2"/>
      <c r="AU47" s="2"/>
      <c r="AV47" s="1"/>
      <c r="AW47" s="2"/>
      <c r="AX47" s="2"/>
      <c r="AY47" s="2"/>
      <c r="AZ47" s="1"/>
      <c r="BA47" s="2"/>
      <c r="BB47" s="2"/>
      <c r="BC47" s="2"/>
      <c r="BD47" s="1"/>
      <c r="BE47" s="2"/>
      <c r="BF47" s="2"/>
      <c r="BG47" s="2"/>
      <c r="BH47" s="1"/>
      <c r="BI47" s="2">
        <v>4</v>
      </c>
      <c r="BJ47" s="2"/>
    </row>
    <row r="48" spans="1:62" s="73" customFormat="1" ht="12.75">
      <c r="A48" s="71"/>
      <c r="B48" s="71">
        <v>1</v>
      </c>
      <c r="C48" s="71">
        <v>2</v>
      </c>
      <c r="D48" s="72">
        <v>3</v>
      </c>
      <c r="E48" s="71">
        <v>4</v>
      </c>
      <c r="F48" s="71">
        <v>1</v>
      </c>
      <c r="G48" s="71">
        <v>2</v>
      </c>
      <c r="H48" s="72">
        <v>3</v>
      </c>
      <c r="I48" s="71">
        <v>4</v>
      </c>
      <c r="J48" s="71">
        <v>1</v>
      </c>
      <c r="K48" s="71">
        <v>2</v>
      </c>
      <c r="L48" s="72">
        <v>3</v>
      </c>
      <c r="M48" s="71">
        <v>4</v>
      </c>
      <c r="N48" s="71">
        <v>1</v>
      </c>
      <c r="O48" s="71">
        <v>2</v>
      </c>
      <c r="P48" s="72">
        <v>3</v>
      </c>
      <c r="Q48" s="71">
        <v>4</v>
      </c>
      <c r="R48" s="71">
        <v>1</v>
      </c>
      <c r="S48" s="71">
        <v>2</v>
      </c>
      <c r="T48" s="72">
        <v>3</v>
      </c>
      <c r="U48" s="71">
        <v>4</v>
      </c>
      <c r="V48" s="71">
        <v>1</v>
      </c>
      <c r="W48" s="71">
        <v>2</v>
      </c>
      <c r="X48" s="72">
        <v>3</v>
      </c>
      <c r="Y48" s="71">
        <v>4</v>
      </c>
      <c r="Z48" s="71">
        <v>1</v>
      </c>
      <c r="AA48" s="71">
        <v>2</v>
      </c>
      <c r="AB48" s="72">
        <v>3</v>
      </c>
      <c r="AC48" s="71">
        <v>4</v>
      </c>
      <c r="AD48" s="71">
        <v>1</v>
      </c>
      <c r="AE48" s="71">
        <v>2</v>
      </c>
      <c r="AF48" s="72">
        <v>3</v>
      </c>
      <c r="AG48" s="71">
        <v>4</v>
      </c>
      <c r="AH48" s="71">
        <v>1</v>
      </c>
      <c r="AI48" s="71">
        <v>2</v>
      </c>
      <c r="AJ48" s="72">
        <v>3</v>
      </c>
      <c r="AK48" s="71">
        <v>4</v>
      </c>
      <c r="AL48" s="71">
        <v>1</v>
      </c>
      <c r="AM48" s="71">
        <v>2</v>
      </c>
      <c r="AN48" s="72">
        <v>3</v>
      </c>
      <c r="AO48" s="71">
        <v>4</v>
      </c>
      <c r="AP48" s="71">
        <v>1</v>
      </c>
      <c r="AQ48" s="71">
        <v>2</v>
      </c>
      <c r="AR48" s="72">
        <v>3</v>
      </c>
      <c r="AS48" s="71">
        <v>4</v>
      </c>
      <c r="AT48" s="71">
        <v>1</v>
      </c>
      <c r="AU48" s="71">
        <v>2</v>
      </c>
      <c r="AV48" s="72">
        <v>3</v>
      </c>
      <c r="AW48" s="71">
        <v>4</v>
      </c>
      <c r="AX48" s="71">
        <v>1</v>
      </c>
      <c r="AY48" s="71">
        <v>2</v>
      </c>
      <c r="AZ48" s="72">
        <v>3</v>
      </c>
      <c r="BA48" s="71">
        <v>4</v>
      </c>
      <c r="BB48" s="71">
        <v>1</v>
      </c>
      <c r="BC48" s="71">
        <v>2</v>
      </c>
      <c r="BD48" s="72">
        <v>3</v>
      </c>
      <c r="BE48" s="71">
        <v>4</v>
      </c>
      <c r="BF48" s="71">
        <v>1</v>
      </c>
      <c r="BG48" s="71">
        <v>2</v>
      </c>
      <c r="BH48" s="72">
        <v>3</v>
      </c>
      <c r="BI48" s="71">
        <v>4</v>
      </c>
      <c r="BJ48" s="71"/>
    </row>
    <row r="49" spans="1:62" s="73" customFormat="1" ht="12.75">
      <c r="A49" s="74"/>
      <c r="B49" s="75">
        <f>SUMIF(B5:B47,"&gt;0")</f>
        <v>76</v>
      </c>
      <c r="C49" s="75">
        <f aca="true" t="shared" si="0" ref="C49:BI49">SUMIF(C5:C47,"&gt;0")</f>
        <v>341</v>
      </c>
      <c r="D49" s="75">
        <f t="shared" si="0"/>
        <v>76</v>
      </c>
      <c r="E49" s="75">
        <f t="shared" si="0"/>
        <v>63</v>
      </c>
      <c r="F49" s="75">
        <f t="shared" si="0"/>
        <v>48</v>
      </c>
      <c r="G49" s="75">
        <f t="shared" si="0"/>
        <v>100</v>
      </c>
      <c r="H49" s="75">
        <f t="shared" si="0"/>
        <v>82</v>
      </c>
      <c r="I49" s="75">
        <f t="shared" si="0"/>
        <v>11</v>
      </c>
      <c r="J49" s="75">
        <f t="shared" si="0"/>
        <v>75</v>
      </c>
      <c r="K49" s="75">
        <f t="shared" si="0"/>
        <v>197</v>
      </c>
      <c r="L49" s="75">
        <f t="shared" si="0"/>
        <v>185</v>
      </c>
      <c r="M49" s="75">
        <f t="shared" si="0"/>
        <v>180</v>
      </c>
      <c r="N49" s="75">
        <f t="shared" si="0"/>
        <v>132</v>
      </c>
      <c r="O49" s="75">
        <f t="shared" si="0"/>
        <v>122</v>
      </c>
      <c r="P49" s="75">
        <f t="shared" si="0"/>
        <v>84</v>
      </c>
      <c r="Q49" s="75">
        <f t="shared" si="0"/>
        <v>137</v>
      </c>
      <c r="R49" s="75">
        <f t="shared" si="0"/>
        <v>188</v>
      </c>
      <c r="S49" s="75">
        <f t="shared" si="0"/>
        <v>117</v>
      </c>
      <c r="T49" s="75">
        <f t="shared" si="0"/>
        <v>55</v>
      </c>
      <c r="U49" s="75">
        <f t="shared" si="0"/>
        <v>157</v>
      </c>
      <c r="V49" s="75">
        <f t="shared" si="0"/>
        <v>78</v>
      </c>
      <c r="W49" s="75">
        <f t="shared" si="0"/>
        <v>74</v>
      </c>
      <c r="X49" s="75">
        <f t="shared" si="0"/>
        <v>63</v>
      </c>
      <c r="Y49" s="75">
        <f t="shared" si="0"/>
        <v>17</v>
      </c>
      <c r="Z49" s="75">
        <f t="shared" si="0"/>
        <v>129</v>
      </c>
      <c r="AA49" s="75">
        <f t="shared" si="0"/>
        <v>32</v>
      </c>
      <c r="AB49" s="75">
        <f t="shared" si="0"/>
        <v>124</v>
      </c>
      <c r="AC49" s="75">
        <f t="shared" si="0"/>
        <v>146</v>
      </c>
      <c r="AD49" s="75">
        <f t="shared" si="0"/>
        <v>194</v>
      </c>
      <c r="AE49" s="75">
        <f t="shared" si="0"/>
        <v>128</v>
      </c>
      <c r="AF49" s="75">
        <f t="shared" si="0"/>
        <v>17</v>
      </c>
      <c r="AG49" s="75">
        <f t="shared" si="0"/>
        <v>12</v>
      </c>
      <c r="AH49" s="75">
        <f t="shared" si="0"/>
        <v>111</v>
      </c>
      <c r="AI49" s="75">
        <f t="shared" si="0"/>
        <v>83</v>
      </c>
      <c r="AJ49" s="75">
        <f t="shared" si="0"/>
        <v>32</v>
      </c>
      <c r="AK49" s="75">
        <f t="shared" si="0"/>
        <v>39</v>
      </c>
      <c r="AL49" s="75">
        <f t="shared" si="0"/>
        <v>187</v>
      </c>
      <c r="AM49" s="75">
        <f t="shared" si="0"/>
        <v>174</v>
      </c>
      <c r="AN49" s="75">
        <f t="shared" si="0"/>
        <v>41</v>
      </c>
      <c r="AO49" s="75">
        <f t="shared" si="0"/>
        <v>59</v>
      </c>
      <c r="AP49" s="75">
        <f t="shared" si="0"/>
        <v>60</v>
      </c>
      <c r="AQ49" s="75">
        <f t="shared" si="0"/>
        <v>160</v>
      </c>
      <c r="AR49" s="75">
        <f t="shared" si="0"/>
        <v>119</v>
      </c>
      <c r="AS49" s="75">
        <f t="shared" si="0"/>
        <v>26</v>
      </c>
      <c r="AT49" s="75">
        <f t="shared" si="0"/>
        <v>63</v>
      </c>
      <c r="AU49" s="75">
        <f t="shared" si="0"/>
        <v>298</v>
      </c>
      <c r="AV49" s="75">
        <f t="shared" si="0"/>
        <v>125</v>
      </c>
      <c r="AW49" s="75">
        <f t="shared" si="0"/>
        <v>175</v>
      </c>
      <c r="AX49" s="75">
        <f t="shared" si="0"/>
        <v>145</v>
      </c>
      <c r="AY49" s="75">
        <f t="shared" si="0"/>
        <v>163</v>
      </c>
      <c r="AZ49" s="75">
        <f t="shared" si="0"/>
        <v>22</v>
      </c>
      <c r="BA49" s="75">
        <f t="shared" si="0"/>
        <v>65</v>
      </c>
      <c r="BB49" s="75">
        <f t="shared" si="0"/>
        <v>54</v>
      </c>
      <c r="BC49" s="75">
        <f t="shared" si="0"/>
        <v>148</v>
      </c>
      <c r="BD49" s="75">
        <f t="shared" si="0"/>
        <v>56</v>
      </c>
      <c r="BE49" s="75">
        <f t="shared" si="0"/>
        <v>47</v>
      </c>
      <c r="BF49" s="75">
        <f t="shared" si="0"/>
        <v>67</v>
      </c>
      <c r="BG49" s="75">
        <f t="shared" si="0"/>
        <v>89</v>
      </c>
      <c r="BH49" s="75">
        <f t="shared" si="0"/>
        <v>101</v>
      </c>
      <c r="BI49" s="75">
        <f t="shared" si="0"/>
        <v>283</v>
      </c>
      <c r="BJ49" s="74"/>
    </row>
    <row r="50" spans="1:62" s="73" customFormat="1" ht="15.75">
      <c r="A50" s="74"/>
      <c r="B50" s="69"/>
      <c r="C50" s="69" t="s">
        <v>65</v>
      </c>
      <c r="D50" s="69" t="s">
        <v>64</v>
      </c>
      <c r="E50" s="70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</row>
    <row r="51" spans="1:62" s="73" customFormat="1" ht="15.75">
      <c r="A51" s="74"/>
      <c r="B51" s="69" t="s">
        <v>72</v>
      </c>
      <c r="C51" s="69">
        <f>AVERAGE(B49,F49,J49,N49,R49,V49,Z49,AD49,AH49,AL49,AP49,AT49,AX49,BB49,BF49)</f>
        <v>107.13333333333334</v>
      </c>
      <c r="D51" s="69">
        <f>STDEVP(B49,F49,J49,N49,R49,V49,Z49,AD49,AH49,AL49,AP49,AT49,AX49,BB49,BF49)</f>
        <v>50.30555524878827</v>
      </c>
      <c r="E51" s="70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</row>
    <row r="52" spans="2:5" s="73" customFormat="1" ht="15.75">
      <c r="B52" s="69" t="s">
        <v>66</v>
      </c>
      <c r="C52" s="69">
        <f>AVERAGE(C49,G49,K49,O49,S49,W49,AA49,AE49,AI49,AM49,AQ49,AU49,AY49,BC49,BG49)</f>
        <v>148.4</v>
      </c>
      <c r="D52" s="69">
        <f>STDEVP(C49,G49,K49,O49,S49,W49,AA49,AE49,AI49,AM49,AQ49,AU49,AY49,BC49,BG49)</f>
        <v>79.23450426844776</v>
      </c>
      <c r="E52" s="70"/>
    </row>
    <row r="53" spans="2:5" s="73" customFormat="1" ht="15.75">
      <c r="B53" s="69" t="s">
        <v>67</v>
      </c>
      <c r="C53" s="69">
        <f>AVERAGE(D49,H49,L49,P49,T49,X49,AB49,AF49,AJ49,AN49,AR49,AV49,AZ49,BD49,BH49)</f>
        <v>78.8</v>
      </c>
      <c r="D53" s="69">
        <f>STDEVP(D49,H49,L49,P49,T49,X49,AB49,AF49,AJ49,AN49,AR49,AV49,AZ49,BD49,BH49)</f>
        <v>44.43001988145703</v>
      </c>
      <c r="E53" s="70">
        <f>AVERAGE(D49,H49,L49,P49,T49,X49,AB49,AJ49,AN49,AR49,AV49,AZ49,BD49,BH49)</f>
        <v>83.21428571428571</v>
      </c>
    </row>
    <row r="54" spans="2:5" s="73" customFormat="1" ht="15.75">
      <c r="B54" s="69" t="s">
        <v>68</v>
      </c>
      <c r="C54" s="69">
        <f>AVERAGE(E49,I49,M49,Q49,U49,Y49,AC49,AG49,AK49,AO49,AS49,AW49,BA49,D54,BE49,BI49)</f>
        <v>92.4884628337005</v>
      </c>
      <c r="D54" s="69">
        <f>STDEVP(E49,I49,M49,Q49,U49,Y49,AC49,AG49,AK49,AO49,AS49,AW49,BA49)</f>
        <v>62.81540533920795</v>
      </c>
      <c r="E54" s="70">
        <f>AVERAGE(E49,M49,Q49,U49,AC49,AL49,AO49,AW49,BA49,BE49,BI49)</f>
        <v>136.27272727272728</v>
      </c>
    </row>
    <row r="55" s="73" customFormat="1" ht="12.75"/>
    <row r="56" s="73" customFormat="1" ht="12.75"/>
    <row r="59" ht="15.75">
      <c r="B59" s="63" t="s">
        <v>50</v>
      </c>
    </row>
    <row r="60" ht="15.75">
      <c r="B60" s="63">
        <f>AVERAGE(B49:BI49)</f>
        <v>107.2</v>
      </c>
    </row>
    <row r="61" ht="15.75">
      <c r="B61" s="63" t="s">
        <v>51</v>
      </c>
    </row>
    <row r="62" ht="15.75">
      <c r="B62" s="63">
        <f>STDEVP(B49:BI49)</f>
        <v>69.8042023567827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61"/>
  <sheetViews>
    <sheetView zoomScale="75" zoomScaleNormal="75" workbookViewId="0" topLeftCell="M30">
      <selection activeCell="K58" sqref="K58"/>
    </sheetView>
  </sheetViews>
  <sheetFormatPr defaultColWidth="11.421875" defaultRowHeight="12.75"/>
  <cols>
    <col min="1" max="1" width="15.421875" style="0" customWidth="1"/>
    <col min="5" max="5" width="14.57421875" style="0" customWidth="1"/>
    <col min="10" max="10" width="19.57421875" style="0" customWidth="1"/>
    <col min="50" max="50" width="12.140625" style="0" customWidth="1"/>
  </cols>
  <sheetData>
    <row r="1" ht="25.5">
      <c r="A1" s="39" t="s">
        <v>47</v>
      </c>
    </row>
    <row r="3" ht="12.75">
      <c r="A3" s="5" t="s">
        <v>43</v>
      </c>
    </row>
    <row r="6" spans="1:120" s="40" customFormat="1" ht="12.75">
      <c r="A6" s="54" t="s">
        <v>0</v>
      </c>
      <c r="B6" s="54"/>
      <c r="C6" s="54"/>
      <c r="D6" s="54"/>
      <c r="E6" s="54"/>
      <c r="F6" s="54"/>
      <c r="G6" s="54"/>
      <c r="H6" s="54"/>
      <c r="I6" s="54" t="s">
        <v>1</v>
      </c>
      <c r="J6" s="54"/>
      <c r="K6" s="54"/>
      <c r="L6" s="54"/>
      <c r="M6" s="54"/>
      <c r="N6" s="54"/>
      <c r="O6" s="54"/>
      <c r="P6" s="54"/>
      <c r="Q6" s="54" t="s">
        <v>2</v>
      </c>
      <c r="R6" s="54"/>
      <c r="S6" s="54"/>
      <c r="T6" s="54"/>
      <c r="U6" s="54"/>
      <c r="V6" s="54"/>
      <c r="W6" s="54"/>
      <c r="X6" s="54"/>
      <c r="Y6" s="54" t="s">
        <v>3</v>
      </c>
      <c r="Z6" s="54"/>
      <c r="AA6" s="54"/>
      <c r="AB6" s="54"/>
      <c r="AC6" s="54"/>
      <c r="AD6" s="54"/>
      <c r="AE6" s="54"/>
      <c r="AF6" s="54"/>
      <c r="AG6" s="54" t="s">
        <v>4</v>
      </c>
      <c r="AH6" s="54"/>
      <c r="AI6" s="54"/>
      <c r="AJ6" s="54"/>
      <c r="AK6" s="54"/>
      <c r="AL6" s="54"/>
      <c r="AM6" s="54"/>
      <c r="AN6" s="54"/>
      <c r="AO6" s="54" t="s">
        <v>5</v>
      </c>
      <c r="AP6" s="54"/>
      <c r="AQ6" s="54"/>
      <c r="AR6" s="54"/>
      <c r="AS6" s="54"/>
      <c r="AT6" s="54"/>
      <c r="AU6" s="54"/>
      <c r="AV6" s="54"/>
      <c r="AW6" s="54" t="s">
        <v>6</v>
      </c>
      <c r="AX6" s="54"/>
      <c r="AY6" s="54"/>
      <c r="AZ6" s="54"/>
      <c r="BA6" s="54"/>
      <c r="BB6" s="54"/>
      <c r="BC6" s="54"/>
      <c r="BD6" s="54"/>
      <c r="BE6" s="54" t="s">
        <v>7</v>
      </c>
      <c r="BF6" s="54"/>
      <c r="BG6" s="54"/>
      <c r="BH6" s="54"/>
      <c r="BI6" s="54"/>
      <c r="BJ6" s="54"/>
      <c r="BK6" s="54"/>
      <c r="BL6" s="54"/>
      <c r="BM6" s="54" t="s">
        <v>8</v>
      </c>
      <c r="BN6" s="54"/>
      <c r="BO6" s="54"/>
      <c r="BP6" s="54"/>
      <c r="BQ6" s="54"/>
      <c r="BR6" s="54"/>
      <c r="BS6" s="54"/>
      <c r="BT6" s="54"/>
      <c r="BU6" s="54" t="s">
        <v>9</v>
      </c>
      <c r="BV6" s="54"/>
      <c r="BW6" s="54"/>
      <c r="BX6" s="54"/>
      <c r="BY6" s="54"/>
      <c r="BZ6" s="54"/>
      <c r="CA6" s="54"/>
      <c r="CB6" s="54"/>
      <c r="CC6" s="54" t="s">
        <v>10</v>
      </c>
      <c r="CD6" s="54"/>
      <c r="CE6" s="54"/>
      <c r="CF6" s="54"/>
      <c r="CG6" s="54"/>
      <c r="CH6" s="54"/>
      <c r="CI6" s="54"/>
      <c r="CJ6" s="54"/>
      <c r="CK6" s="54" t="s">
        <v>11</v>
      </c>
      <c r="CL6" s="54"/>
      <c r="CM6" s="54"/>
      <c r="CN6" s="54"/>
      <c r="CO6" s="54"/>
      <c r="CP6" s="54"/>
      <c r="CQ6" s="54"/>
      <c r="CR6" s="54"/>
      <c r="CS6" s="54" t="s">
        <v>12</v>
      </c>
      <c r="CT6" s="54"/>
      <c r="CU6" s="54"/>
      <c r="CV6" s="54"/>
      <c r="CW6" s="54"/>
      <c r="CX6" s="54"/>
      <c r="CY6" s="54"/>
      <c r="CZ6" s="54"/>
      <c r="DA6" s="54" t="s">
        <v>13</v>
      </c>
      <c r="DB6" s="54"/>
      <c r="DC6" s="54"/>
      <c r="DD6" s="54"/>
      <c r="DE6" s="54"/>
      <c r="DF6" s="54"/>
      <c r="DG6" s="54"/>
      <c r="DH6" s="54"/>
      <c r="DI6" s="54" t="s">
        <v>14</v>
      </c>
      <c r="DJ6" s="54"/>
      <c r="DK6" s="54"/>
      <c r="DL6" s="54"/>
      <c r="DM6" s="54"/>
      <c r="DN6" s="54"/>
      <c r="DO6" s="54"/>
      <c r="DP6" s="54"/>
    </row>
    <row r="7" spans="1:120" s="56" customFormat="1" ht="12.75">
      <c r="A7" s="55" t="s">
        <v>15</v>
      </c>
      <c r="B7" s="55" t="s">
        <v>19</v>
      </c>
      <c r="C7" s="55" t="s">
        <v>16</v>
      </c>
      <c r="D7" s="55" t="s">
        <v>19</v>
      </c>
      <c r="E7" s="55" t="s">
        <v>17</v>
      </c>
      <c r="F7" s="55" t="s">
        <v>19</v>
      </c>
      <c r="G7" s="55" t="s">
        <v>18</v>
      </c>
      <c r="H7" s="55" t="s">
        <v>19</v>
      </c>
      <c r="I7" s="55" t="s">
        <v>15</v>
      </c>
      <c r="J7" s="55" t="s">
        <v>19</v>
      </c>
      <c r="K7" s="55" t="s">
        <v>16</v>
      </c>
      <c r="L7" s="55" t="s">
        <v>19</v>
      </c>
      <c r="M7" s="55" t="s">
        <v>17</v>
      </c>
      <c r="N7" s="55" t="s">
        <v>19</v>
      </c>
      <c r="O7" s="55" t="s">
        <v>18</v>
      </c>
      <c r="P7" s="55" t="s">
        <v>19</v>
      </c>
      <c r="Q7" s="55" t="s">
        <v>15</v>
      </c>
      <c r="R7" s="55" t="s">
        <v>19</v>
      </c>
      <c r="S7" s="55" t="s">
        <v>16</v>
      </c>
      <c r="T7" s="55" t="s">
        <v>19</v>
      </c>
      <c r="U7" s="55" t="s">
        <v>17</v>
      </c>
      <c r="V7" s="55" t="s">
        <v>19</v>
      </c>
      <c r="W7" s="55" t="s">
        <v>18</v>
      </c>
      <c r="X7" s="55" t="s">
        <v>19</v>
      </c>
      <c r="Y7" s="55" t="s">
        <v>15</v>
      </c>
      <c r="Z7" s="55" t="s">
        <v>19</v>
      </c>
      <c r="AA7" s="55" t="s">
        <v>16</v>
      </c>
      <c r="AB7" s="55" t="s">
        <v>19</v>
      </c>
      <c r="AC7" s="55" t="s">
        <v>17</v>
      </c>
      <c r="AD7" s="55" t="s">
        <v>19</v>
      </c>
      <c r="AE7" s="55" t="s">
        <v>18</v>
      </c>
      <c r="AF7" s="55" t="s">
        <v>19</v>
      </c>
      <c r="AG7" s="55" t="s">
        <v>15</v>
      </c>
      <c r="AH7" s="55" t="s">
        <v>19</v>
      </c>
      <c r="AI7" s="55" t="s">
        <v>16</v>
      </c>
      <c r="AJ7" s="55" t="s">
        <v>19</v>
      </c>
      <c r="AK7" s="55" t="s">
        <v>17</v>
      </c>
      <c r="AL7" s="55" t="s">
        <v>19</v>
      </c>
      <c r="AM7" s="55" t="s">
        <v>18</v>
      </c>
      <c r="AN7" s="55" t="s">
        <v>19</v>
      </c>
      <c r="AO7" s="55" t="s">
        <v>15</v>
      </c>
      <c r="AP7" s="55" t="s">
        <v>19</v>
      </c>
      <c r="AQ7" s="55" t="s">
        <v>16</v>
      </c>
      <c r="AR7" s="55" t="s">
        <v>19</v>
      </c>
      <c r="AS7" s="55" t="s">
        <v>17</v>
      </c>
      <c r="AT7" s="55" t="s">
        <v>19</v>
      </c>
      <c r="AU7" s="55" t="s">
        <v>18</v>
      </c>
      <c r="AV7" s="55" t="s">
        <v>19</v>
      </c>
      <c r="AW7" s="55" t="s">
        <v>15</v>
      </c>
      <c r="AX7" s="55" t="s">
        <v>19</v>
      </c>
      <c r="AY7" s="55" t="s">
        <v>16</v>
      </c>
      <c r="AZ7" s="55" t="s">
        <v>19</v>
      </c>
      <c r="BA7" s="55" t="s">
        <v>17</v>
      </c>
      <c r="BB7" s="55" t="s">
        <v>19</v>
      </c>
      <c r="BC7" s="55" t="s">
        <v>18</v>
      </c>
      <c r="BD7" s="55" t="s">
        <v>19</v>
      </c>
      <c r="BE7" s="55" t="s">
        <v>15</v>
      </c>
      <c r="BF7" s="55" t="s">
        <v>19</v>
      </c>
      <c r="BG7" s="55" t="s">
        <v>16</v>
      </c>
      <c r="BH7" s="55" t="s">
        <v>19</v>
      </c>
      <c r="BI7" s="55" t="s">
        <v>17</v>
      </c>
      <c r="BJ7" s="55" t="s">
        <v>19</v>
      </c>
      <c r="BK7" s="55" t="s">
        <v>18</v>
      </c>
      <c r="BL7" s="55" t="s">
        <v>19</v>
      </c>
      <c r="BM7" s="55" t="s">
        <v>15</v>
      </c>
      <c r="BN7" s="55" t="s">
        <v>19</v>
      </c>
      <c r="BO7" s="55" t="s">
        <v>16</v>
      </c>
      <c r="BP7" s="55" t="s">
        <v>19</v>
      </c>
      <c r="BQ7" s="55" t="s">
        <v>17</v>
      </c>
      <c r="BR7" s="55" t="s">
        <v>19</v>
      </c>
      <c r="BS7" s="55" t="s">
        <v>18</v>
      </c>
      <c r="BT7" s="55" t="s">
        <v>19</v>
      </c>
      <c r="BU7" s="55" t="s">
        <v>15</v>
      </c>
      <c r="BV7" s="55" t="s">
        <v>19</v>
      </c>
      <c r="BW7" s="55" t="s">
        <v>16</v>
      </c>
      <c r="BX7" s="55" t="s">
        <v>19</v>
      </c>
      <c r="BY7" s="55" t="s">
        <v>17</v>
      </c>
      <c r="BZ7" s="55" t="s">
        <v>19</v>
      </c>
      <c r="CA7" s="55" t="s">
        <v>18</v>
      </c>
      <c r="CB7" s="55" t="s">
        <v>19</v>
      </c>
      <c r="CC7" s="55" t="s">
        <v>15</v>
      </c>
      <c r="CD7" s="55" t="s">
        <v>19</v>
      </c>
      <c r="CE7" s="55" t="s">
        <v>16</v>
      </c>
      <c r="CF7" s="55" t="s">
        <v>19</v>
      </c>
      <c r="CG7" s="55" t="s">
        <v>17</v>
      </c>
      <c r="CH7" s="55" t="s">
        <v>19</v>
      </c>
      <c r="CI7" s="55" t="s">
        <v>18</v>
      </c>
      <c r="CJ7" s="55" t="s">
        <v>19</v>
      </c>
      <c r="CK7" s="55" t="s">
        <v>15</v>
      </c>
      <c r="CL7" s="55" t="s">
        <v>19</v>
      </c>
      <c r="CM7" s="55" t="s">
        <v>16</v>
      </c>
      <c r="CN7" s="55" t="s">
        <v>19</v>
      </c>
      <c r="CO7" s="55" t="s">
        <v>17</v>
      </c>
      <c r="CP7" s="55" t="s">
        <v>19</v>
      </c>
      <c r="CQ7" s="55" t="s">
        <v>18</v>
      </c>
      <c r="CR7" s="55" t="s">
        <v>19</v>
      </c>
      <c r="CS7" s="55" t="s">
        <v>15</v>
      </c>
      <c r="CT7" s="55" t="s">
        <v>19</v>
      </c>
      <c r="CU7" s="55" t="s">
        <v>16</v>
      </c>
      <c r="CV7" s="55" t="s">
        <v>19</v>
      </c>
      <c r="CW7" s="55" t="s">
        <v>17</v>
      </c>
      <c r="CX7" s="55" t="s">
        <v>19</v>
      </c>
      <c r="CY7" s="55" t="s">
        <v>18</v>
      </c>
      <c r="CZ7" s="55" t="s">
        <v>19</v>
      </c>
      <c r="DA7" s="55" t="s">
        <v>15</v>
      </c>
      <c r="DB7" s="55" t="s">
        <v>19</v>
      </c>
      <c r="DC7" s="55" t="s">
        <v>16</v>
      </c>
      <c r="DD7" s="55" t="s">
        <v>19</v>
      </c>
      <c r="DE7" s="55" t="s">
        <v>17</v>
      </c>
      <c r="DF7" s="55" t="s">
        <v>19</v>
      </c>
      <c r="DG7" s="55" t="s">
        <v>18</v>
      </c>
      <c r="DH7" s="55" t="s">
        <v>19</v>
      </c>
      <c r="DI7" s="55" t="s">
        <v>15</v>
      </c>
      <c r="DJ7" s="55" t="s">
        <v>19</v>
      </c>
      <c r="DK7" s="55" t="s">
        <v>16</v>
      </c>
      <c r="DL7" s="55" t="s">
        <v>19</v>
      </c>
      <c r="DM7" s="55" t="s">
        <v>17</v>
      </c>
      <c r="DN7" s="55" t="s">
        <v>19</v>
      </c>
      <c r="DO7" s="55" t="s">
        <v>18</v>
      </c>
      <c r="DP7" s="55" t="s">
        <v>19</v>
      </c>
    </row>
    <row r="8" spans="1:120" ht="12.75">
      <c r="A8">
        <v>1101</v>
      </c>
      <c r="B8" s="2">
        <v>8</v>
      </c>
      <c r="C8">
        <v>1101</v>
      </c>
      <c r="D8" s="2">
        <v>40</v>
      </c>
      <c r="E8">
        <v>1101</v>
      </c>
      <c r="F8" s="2">
        <v>11</v>
      </c>
      <c r="H8" s="2"/>
      <c r="I8">
        <v>1101</v>
      </c>
      <c r="J8" s="2">
        <v>6</v>
      </c>
      <c r="L8" s="2"/>
      <c r="N8" s="2"/>
      <c r="P8" s="2"/>
      <c r="Q8">
        <v>1101</v>
      </c>
      <c r="R8" s="2">
        <v>6</v>
      </c>
      <c r="T8" s="2"/>
      <c r="V8" s="2"/>
      <c r="W8">
        <v>1101</v>
      </c>
      <c r="X8" s="2">
        <v>24</v>
      </c>
      <c r="Y8">
        <v>1101</v>
      </c>
      <c r="Z8" s="2">
        <v>21</v>
      </c>
      <c r="AB8" s="2"/>
      <c r="AC8">
        <v>1101</v>
      </c>
      <c r="AD8" s="2">
        <v>12</v>
      </c>
      <c r="AF8" s="2"/>
      <c r="AG8">
        <v>1101</v>
      </c>
      <c r="AH8" s="2">
        <v>17</v>
      </c>
      <c r="AJ8" s="2"/>
      <c r="AL8" s="2"/>
      <c r="AN8" s="2"/>
      <c r="AO8">
        <v>1101</v>
      </c>
      <c r="AP8" s="2">
        <v>11</v>
      </c>
      <c r="AQ8">
        <v>1101</v>
      </c>
      <c r="AR8" s="2">
        <v>18</v>
      </c>
      <c r="AS8">
        <v>1101</v>
      </c>
      <c r="AT8" s="2">
        <v>15</v>
      </c>
      <c r="AV8" s="2"/>
      <c r="AX8" s="2"/>
      <c r="AZ8" s="2"/>
      <c r="BA8">
        <v>1101</v>
      </c>
      <c r="BB8" s="2">
        <v>4</v>
      </c>
      <c r="BD8" s="2"/>
      <c r="BE8">
        <v>1101</v>
      </c>
      <c r="BF8" s="2">
        <v>25</v>
      </c>
      <c r="BH8" s="2"/>
      <c r="BJ8" s="2"/>
      <c r="BL8" s="2"/>
      <c r="BM8">
        <v>1101</v>
      </c>
      <c r="BN8" s="2">
        <v>14</v>
      </c>
      <c r="BP8" s="2"/>
      <c r="BQ8">
        <v>1101</v>
      </c>
      <c r="BR8" s="2">
        <v>9</v>
      </c>
      <c r="BT8" s="2"/>
      <c r="BU8">
        <v>1101</v>
      </c>
      <c r="BV8" s="2">
        <v>36</v>
      </c>
      <c r="BW8">
        <v>1101</v>
      </c>
      <c r="BX8" s="2">
        <v>48</v>
      </c>
      <c r="BY8">
        <v>1101</v>
      </c>
      <c r="BZ8" s="2">
        <v>14</v>
      </c>
      <c r="CB8" s="2"/>
      <c r="CD8" s="2"/>
      <c r="CF8" s="2"/>
      <c r="CH8" s="2"/>
      <c r="CJ8" s="2"/>
      <c r="CK8">
        <v>1101</v>
      </c>
      <c r="CL8" s="2">
        <v>7</v>
      </c>
      <c r="CN8" s="2"/>
      <c r="CO8">
        <v>1101</v>
      </c>
      <c r="CP8" s="2">
        <v>12</v>
      </c>
      <c r="CQ8">
        <v>1101</v>
      </c>
      <c r="CR8" s="2">
        <v>8</v>
      </c>
      <c r="CS8">
        <v>1101</v>
      </c>
      <c r="CT8" s="2">
        <v>46</v>
      </c>
      <c r="CV8" s="2"/>
      <c r="CW8">
        <v>1101</v>
      </c>
      <c r="CX8" s="2">
        <v>4</v>
      </c>
      <c r="CY8">
        <v>1101</v>
      </c>
      <c r="CZ8" s="2">
        <v>20</v>
      </c>
      <c r="DA8">
        <v>1101</v>
      </c>
      <c r="DB8" s="2">
        <v>3</v>
      </c>
      <c r="DD8" s="2"/>
      <c r="DE8">
        <v>1101</v>
      </c>
      <c r="DF8" s="2">
        <v>4</v>
      </c>
      <c r="DH8" s="2"/>
      <c r="DI8">
        <v>1101</v>
      </c>
      <c r="DJ8" s="2">
        <v>6</v>
      </c>
      <c r="DL8" s="2"/>
      <c r="DM8">
        <v>1101</v>
      </c>
      <c r="DN8" s="2">
        <v>8</v>
      </c>
      <c r="DO8">
        <v>1101</v>
      </c>
      <c r="DP8" s="2">
        <v>6</v>
      </c>
    </row>
    <row r="9" spans="1:120" ht="12.75">
      <c r="A9">
        <v>1202</v>
      </c>
      <c r="B9" s="2">
        <v>10</v>
      </c>
      <c r="C9">
        <v>1202</v>
      </c>
      <c r="D9" s="2">
        <v>20</v>
      </c>
      <c r="E9">
        <v>1202</v>
      </c>
      <c r="F9" s="2">
        <v>6</v>
      </c>
      <c r="H9" s="2"/>
      <c r="I9">
        <v>1202</v>
      </c>
      <c r="J9" s="2">
        <v>9</v>
      </c>
      <c r="L9" s="2"/>
      <c r="N9" s="2"/>
      <c r="Q9">
        <v>1202</v>
      </c>
      <c r="R9" s="2">
        <v>13</v>
      </c>
      <c r="T9" s="2"/>
      <c r="V9" s="2"/>
      <c r="W9">
        <v>1501</v>
      </c>
      <c r="X9" s="2">
        <v>20</v>
      </c>
      <c r="Y9">
        <v>1301</v>
      </c>
      <c r="Z9" s="2">
        <v>15</v>
      </c>
      <c r="AB9" s="2"/>
      <c r="AC9">
        <v>1301</v>
      </c>
      <c r="AD9" s="2">
        <v>2</v>
      </c>
      <c r="AF9" s="2"/>
      <c r="AG9">
        <v>1202</v>
      </c>
      <c r="AH9" s="2">
        <v>29</v>
      </c>
      <c r="AJ9" s="2"/>
      <c r="AL9" s="2"/>
      <c r="AN9" s="2"/>
      <c r="AO9">
        <v>1201</v>
      </c>
      <c r="AP9" s="2">
        <v>8</v>
      </c>
      <c r="AQ9">
        <v>1201</v>
      </c>
      <c r="AR9" s="2">
        <v>3</v>
      </c>
      <c r="AS9">
        <v>1201</v>
      </c>
      <c r="AT9" s="2">
        <v>1</v>
      </c>
      <c r="AX9" s="2"/>
      <c r="BA9">
        <v>1301</v>
      </c>
      <c r="BB9" s="2">
        <v>25</v>
      </c>
      <c r="BD9" s="2"/>
      <c r="BE9">
        <v>1201</v>
      </c>
      <c r="BF9" s="2">
        <v>59</v>
      </c>
      <c r="BH9" s="2"/>
      <c r="BM9">
        <v>1202</v>
      </c>
      <c r="BN9" s="2">
        <v>4</v>
      </c>
      <c r="BP9" s="2"/>
      <c r="BQ9">
        <v>1301</v>
      </c>
      <c r="BR9" s="2">
        <v>2</v>
      </c>
      <c r="BU9">
        <v>1301</v>
      </c>
      <c r="BV9" s="2">
        <v>13</v>
      </c>
      <c r="BW9">
        <v>1301</v>
      </c>
      <c r="BX9" s="2">
        <v>8</v>
      </c>
      <c r="BY9">
        <v>1201</v>
      </c>
      <c r="BZ9" s="2">
        <v>3</v>
      </c>
      <c r="CB9" s="2"/>
      <c r="CD9" s="2"/>
      <c r="CF9" s="2"/>
      <c r="CH9" s="2"/>
      <c r="CK9">
        <v>1202</v>
      </c>
      <c r="CL9" s="2">
        <v>7</v>
      </c>
      <c r="CN9" s="2"/>
      <c r="CO9">
        <v>1202</v>
      </c>
      <c r="CP9" s="2">
        <v>7</v>
      </c>
      <c r="CQ9">
        <v>1301</v>
      </c>
      <c r="CR9" s="2">
        <v>4</v>
      </c>
      <c r="CS9">
        <v>1201</v>
      </c>
      <c r="CT9" s="2">
        <v>31</v>
      </c>
      <c r="CV9" s="2"/>
      <c r="CW9">
        <v>1301</v>
      </c>
      <c r="CX9" s="2">
        <v>5</v>
      </c>
      <c r="CY9">
        <v>1201</v>
      </c>
      <c r="CZ9" s="2">
        <v>4</v>
      </c>
      <c r="DA9">
        <v>1202</v>
      </c>
      <c r="DB9" s="2">
        <v>18</v>
      </c>
      <c r="DD9" s="2"/>
      <c r="DE9">
        <v>1301</v>
      </c>
      <c r="DF9" s="2">
        <v>3</v>
      </c>
      <c r="DH9" s="2"/>
      <c r="DI9">
        <v>1202</v>
      </c>
      <c r="DJ9" s="2">
        <v>9</v>
      </c>
      <c r="DL9" s="2"/>
      <c r="DM9">
        <v>1301</v>
      </c>
      <c r="DN9" s="2">
        <v>3</v>
      </c>
      <c r="DO9">
        <v>1501</v>
      </c>
      <c r="DP9" s="2">
        <v>20</v>
      </c>
    </row>
    <row r="10" spans="1:120" ht="12.75">
      <c r="A10">
        <v>1203</v>
      </c>
      <c r="B10" s="2">
        <v>14</v>
      </c>
      <c r="C10">
        <v>1503</v>
      </c>
      <c r="D10" s="2">
        <v>44</v>
      </c>
      <c r="E10">
        <v>1203</v>
      </c>
      <c r="F10" s="2">
        <v>4</v>
      </c>
      <c r="H10" s="2"/>
      <c r="I10">
        <v>1203</v>
      </c>
      <c r="J10" s="2">
        <v>12</v>
      </c>
      <c r="L10" s="2"/>
      <c r="N10" s="2"/>
      <c r="Q10">
        <v>1203</v>
      </c>
      <c r="R10" s="2">
        <v>7</v>
      </c>
      <c r="T10" s="2"/>
      <c r="V10" s="2"/>
      <c r="W10">
        <v>1201</v>
      </c>
      <c r="X10" s="2">
        <v>17</v>
      </c>
      <c r="Y10">
        <v>1101</v>
      </c>
      <c r="Z10" s="2">
        <v>2</v>
      </c>
      <c r="AB10" s="2"/>
      <c r="AC10">
        <v>1303</v>
      </c>
      <c r="AD10" s="2">
        <v>6</v>
      </c>
      <c r="AF10" s="2"/>
      <c r="AG10">
        <v>1101</v>
      </c>
      <c r="AH10" s="2">
        <v>2</v>
      </c>
      <c r="AJ10" s="2"/>
      <c r="AL10" s="2"/>
      <c r="AN10" s="2"/>
      <c r="AO10">
        <v>1101</v>
      </c>
      <c r="AP10" s="2">
        <v>9</v>
      </c>
      <c r="AQ10">
        <v>1202</v>
      </c>
      <c r="AR10" s="2">
        <v>16</v>
      </c>
      <c r="AS10">
        <v>1202</v>
      </c>
      <c r="AT10" s="2">
        <v>0</v>
      </c>
      <c r="AX10" s="2"/>
      <c r="BA10">
        <v>1203</v>
      </c>
      <c r="BB10" s="2">
        <v>4</v>
      </c>
      <c r="BD10" s="2"/>
      <c r="BE10">
        <v>1101</v>
      </c>
      <c r="BF10" s="2">
        <v>2</v>
      </c>
      <c r="BH10" s="2"/>
      <c r="BM10">
        <v>1202</v>
      </c>
      <c r="BN10" s="2">
        <v>16</v>
      </c>
      <c r="BP10" s="2"/>
      <c r="BQ10">
        <v>1302</v>
      </c>
      <c r="BR10" s="2"/>
      <c r="BU10">
        <v>1202</v>
      </c>
      <c r="BV10" s="2">
        <v>19</v>
      </c>
      <c r="BW10">
        <v>1302</v>
      </c>
      <c r="BX10" s="2"/>
      <c r="BY10">
        <v>1101</v>
      </c>
      <c r="BZ10" s="2">
        <v>2</v>
      </c>
      <c r="CB10" s="2"/>
      <c r="CD10" s="2"/>
      <c r="CF10" s="2"/>
      <c r="CH10" s="2"/>
      <c r="CK10">
        <v>1203</v>
      </c>
      <c r="CL10" s="2">
        <v>17</v>
      </c>
      <c r="CN10" s="2"/>
      <c r="CO10">
        <v>1203</v>
      </c>
      <c r="CP10" s="2">
        <v>4</v>
      </c>
      <c r="CQ10">
        <v>1507</v>
      </c>
      <c r="CR10" s="2">
        <v>5</v>
      </c>
      <c r="CS10">
        <v>1202</v>
      </c>
      <c r="CT10" s="2">
        <v>23</v>
      </c>
      <c r="CV10" s="2"/>
      <c r="CW10">
        <v>1302</v>
      </c>
      <c r="CX10" s="2"/>
      <c r="CY10">
        <v>1202</v>
      </c>
      <c r="CZ10" s="2">
        <v>3</v>
      </c>
      <c r="DA10">
        <v>1203</v>
      </c>
      <c r="DB10" s="2">
        <v>9</v>
      </c>
      <c r="DD10" s="2"/>
      <c r="DE10">
        <v>1303</v>
      </c>
      <c r="DF10" s="2">
        <v>11</v>
      </c>
      <c r="DH10" s="2"/>
      <c r="DI10">
        <v>1203</v>
      </c>
      <c r="DJ10" s="2">
        <v>20</v>
      </c>
      <c r="DL10" s="2"/>
      <c r="DM10">
        <v>1303</v>
      </c>
      <c r="DN10" s="2">
        <v>10</v>
      </c>
      <c r="DO10">
        <v>1501</v>
      </c>
      <c r="DP10" s="2">
        <v>2</v>
      </c>
    </row>
    <row r="11" spans="1:120" ht="12.75">
      <c r="A11">
        <v>1305</v>
      </c>
      <c r="B11" s="2"/>
      <c r="C11">
        <v>1202</v>
      </c>
      <c r="D11" s="2">
        <v>10</v>
      </c>
      <c r="E11">
        <v>1204</v>
      </c>
      <c r="F11" s="2">
        <v>1</v>
      </c>
      <c r="H11" s="2"/>
      <c r="I11">
        <v>1305</v>
      </c>
      <c r="J11" s="2"/>
      <c r="L11" s="2"/>
      <c r="N11" s="2"/>
      <c r="Q11">
        <v>1305</v>
      </c>
      <c r="R11" s="2"/>
      <c r="T11" s="2"/>
      <c r="V11" s="2"/>
      <c r="W11">
        <v>1101</v>
      </c>
      <c r="X11" s="2">
        <v>9</v>
      </c>
      <c r="Y11">
        <v>1202</v>
      </c>
      <c r="Z11" s="2">
        <v>15</v>
      </c>
      <c r="AB11" s="2"/>
      <c r="AC11">
        <v>1301</v>
      </c>
      <c r="AD11" s="2">
        <v>2</v>
      </c>
      <c r="AF11" s="2"/>
      <c r="AG11">
        <v>1201</v>
      </c>
      <c r="AH11" s="2">
        <v>29</v>
      </c>
      <c r="AJ11" s="2"/>
      <c r="AL11" s="2"/>
      <c r="AN11" s="2"/>
      <c r="AO11">
        <v>1301</v>
      </c>
      <c r="AP11" s="2">
        <v>9</v>
      </c>
      <c r="AQ11">
        <v>1203</v>
      </c>
      <c r="AR11" s="2">
        <v>26</v>
      </c>
      <c r="AS11">
        <v>1203</v>
      </c>
      <c r="AT11" s="2">
        <v>1</v>
      </c>
      <c r="AX11" s="2"/>
      <c r="BA11">
        <v>1202</v>
      </c>
      <c r="BB11" s="2">
        <v>2</v>
      </c>
      <c r="BD11" s="2"/>
      <c r="BE11">
        <v>1202</v>
      </c>
      <c r="BF11" s="2">
        <v>20</v>
      </c>
      <c r="BH11" s="2"/>
      <c r="BM11">
        <v>1203</v>
      </c>
      <c r="BN11" s="2">
        <v>24</v>
      </c>
      <c r="BP11" s="2"/>
      <c r="BU11">
        <v>1201</v>
      </c>
      <c r="BV11" s="2">
        <v>5</v>
      </c>
      <c r="BX11" s="2"/>
      <c r="BY11">
        <v>1301</v>
      </c>
      <c r="BZ11" s="2">
        <v>2</v>
      </c>
      <c r="CB11" s="2"/>
      <c r="CF11" s="2"/>
      <c r="CH11" s="2"/>
      <c r="CK11">
        <v>1305</v>
      </c>
      <c r="CL11" s="2"/>
      <c r="CN11" s="2"/>
      <c r="CO11">
        <v>1505</v>
      </c>
      <c r="CP11" s="2">
        <v>6</v>
      </c>
      <c r="CQ11">
        <v>1202</v>
      </c>
      <c r="CR11" s="2">
        <v>10</v>
      </c>
      <c r="CS11">
        <v>1203</v>
      </c>
      <c r="CT11" s="2">
        <v>9</v>
      </c>
      <c r="CV11" s="2"/>
      <c r="CW11" s="1"/>
      <c r="CX11" s="1"/>
      <c r="CY11">
        <v>1201</v>
      </c>
      <c r="CZ11" s="2">
        <v>2</v>
      </c>
      <c r="DA11">
        <v>1305</v>
      </c>
      <c r="DB11" s="2"/>
      <c r="DD11" s="2"/>
      <c r="DE11">
        <v>1301</v>
      </c>
      <c r="DF11" s="2">
        <v>1</v>
      </c>
      <c r="DG11" s="1"/>
      <c r="DH11" s="1"/>
      <c r="DI11">
        <v>1305</v>
      </c>
      <c r="DJ11" s="2"/>
      <c r="DL11" s="2"/>
      <c r="DM11">
        <v>1302</v>
      </c>
      <c r="DN11" s="2"/>
      <c r="DO11">
        <v>1502</v>
      </c>
      <c r="DP11" s="2">
        <v>3</v>
      </c>
    </row>
    <row r="12" spans="3:120" ht="12.75">
      <c r="C12">
        <v>1203</v>
      </c>
      <c r="D12" s="2">
        <v>29</v>
      </c>
      <c r="E12">
        <v>1301</v>
      </c>
      <c r="F12" s="2">
        <v>1</v>
      </c>
      <c r="H12" s="2"/>
      <c r="L12" s="2"/>
      <c r="N12" s="2"/>
      <c r="T12" s="2"/>
      <c r="V12" s="2"/>
      <c r="W12">
        <v>1501</v>
      </c>
      <c r="X12" s="2">
        <v>4</v>
      </c>
      <c r="Y12">
        <v>1203</v>
      </c>
      <c r="Z12" s="2">
        <v>29</v>
      </c>
      <c r="AB12" s="2"/>
      <c r="AC12">
        <v>1302</v>
      </c>
      <c r="AD12" s="2"/>
      <c r="AF12" s="2"/>
      <c r="AG12">
        <v>1202</v>
      </c>
      <c r="AH12" s="2">
        <v>5</v>
      </c>
      <c r="AJ12" s="2"/>
      <c r="AN12" s="2"/>
      <c r="AO12">
        <v>1302</v>
      </c>
      <c r="AP12" s="2">
        <v>3</v>
      </c>
      <c r="AQ12">
        <v>1204</v>
      </c>
      <c r="AR12" s="2">
        <v>2</v>
      </c>
      <c r="AS12">
        <v>1204</v>
      </c>
      <c r="AT12" s="2">
        <v>1</v>
      </c>
      <c r="AX12" s="2"/>
      <c r="BA12">
        <v>1203</v>
      </c>
      <c r="BB12" s="2">
        <v>8</v>
      </c>
      <c r="BD12" s="2"/>
      <c r="BE12">
        <v>1201</v>
      </c>
      <c r="BF12" s="2">
        <v>4</v>
      </c>
      <c r="BH12" s="2"/>
      <c r="BM12">
        <v>1305</v>
      </c>
      <c r="BN12" s="2"/>
      <c r="BP12" s="2"/>
      <c r="BU12">
        <v>1202</v>
      </c>
      <c r="BV12" s="2">
        <v>2</v>
      </c>
      <c r="BX12" s="2"/>
      <c r="BY12">
        <v>1302</v>
      </c>
      <c r="BZ12" s="2"/>
      <c r="CB12" s="2"/>
      <c r="CF12" s="2"/>
      <c r="CH12" s="2"/>
      <c r="CN12" s="2"/>
      <c r="CO12">
        <v>1506</v>
      </c>
      <c r="CP12" s="2">
        <v>8</v>
      </c>
      <c r="CQ12">
        <v>1201</v>
      </c>
      <c r="CR12" s="2">
        <v>3</v>
      </c>
      <c r="CS12">
        <v>1305</v>
      </c>
      <c r="CT12" s="2"/>
      <c r="CV12" s="2"/>
      <c r="CW12" s="1"/>
      <c r="CX12" s="1"/>
      <c r="CY12">
        <v>1202</v>
      </c>
      <c r="CZ12" s="2">
        <v>3</v>
      </c>
      <c r="DA12" s="1"/>
      <c r="DB12" s="1"/>
      <c r="DD12" s="2"/>
      <c r="DE12">
        <v>1302</v>
      </c>
      <c r="DF12" s="2"/>
      <c r="DG12" s="1"/>
      <c r="DH12" s="1"/>
      <c r="DI12" s="1"/>
      <c r="DJ12" s="2"/>
      <c r="DL12" s="2"/>
      <c r="DN12" s="2"/>
      <c r="DO12">
        <v>1503</v>
      </c>
      <c r="DP12" s="2">
        <v>3</v>
      </c>
    </row>
    <row r="13" spans="3:120" ht="12.75">
      <c r="C13">
        <v>1202</v>
      </c>
      <c r="D13" s="2">
        <v>50</v>
      </c>
      <c r="E13">
        <v>1302</v>
      </c>
      <c r="F13" s="2"/>
      <c r="H13" s="2"/>
      <c r="L13" s="2"/>
      <c r="N13" s="2"/>
      <c r="T13" s="2"/>
      <c r="V13" s="2"/>
      <c r="W13">
        <v>1101</v>
      </c>
      <c r="X13" s="2">
        <v>12</v>
      </c>
      <c r="Y13">
        <v>1305</v>
      </c>
      <c r="Z13" s="2"/>
      <c r="AB13" s="2"/>
      <c r="AF13" s="2"/>
      <c r="AG13">
        <v>1201</v>
      </c>
      <c r="AH13" s="2">
        <v>14</v>
      </c>
      <c r="AJ13" s="2"/>
      <c r="AN13" s="2"/>
      <c r="AO13">
        <v>1303</v>
      </c>
      <c r="AP13" s="2">
        <v>1</v>
      </c>
      <c r="AQ13">
        <v>1203</v>
      </c>
      <c r="AR13" s="2"/>
      <c r="AS13">
        <v>1301</v>
      </c>
      <c r="AT13" s="2">
        <v>1</v>
      </c>
      <c r="AX13" s="2"/>
      <c r="BA13">
        <v>1502</v>
      </c>
      <c r="BB13" s="2">
        <v>2</v>
      </c>
      <c r="BD13" s="2"/>
      <c r="BE13">
        <v>1101</v>
      </c>
      <c r="BF13" s="2">
        <v>6</v>
      </c>
      <c r="BH13" s="2"/>
      <c r="BP13" s="2"/>
      <c r="BU13">
        <v>1301</v>
      </c>
      <c r="BV13" s="2">
        <v>3</v>
      </c>
      <c r="BX13" s="2"/>
      <c r="CB13" s="2"/>
      <c r="CF13" s="2"/>
      <c r="CH13" s="2"/>
      <c r="CN13" s="2"/>
      <c r="CO13">
        <v>1202</v>
      </c>
      <c r="CP13" s="2">
        <v>5</v>
      </c>
      <c r="CQ13">
        <v>1502</v>
      </c>
      <c r="CR13" s="2">
        <v>3</v>
      </c>
      <c r="CS13" s="1"/>
      <c r="CT13" s="1"/>
      <c r="CV13" s="2"/>
      <c r="CW13" s="1"/>
      <c r="CX13" s="1"/>
      <c r="CY13">
        <v>1201</v>
      </c>
      <c r="CZ13" s="2">
        <v>3</v>
      </c>
      <c r="DA13" s="1"/>
      <c r="DB13" s="1"/>
      <c r="DD13" s="2"/>
      <c r="DE13" s="1"/>
      <c r="DF13" s="1"/>
      <c r="DG13" s="1"/>
      <c r="DH13" s="1"/>
      <c r="DI13" s="1"/>
      <c r="DJ13" s="2"/>
      <c r="DK13" s="1"/>
      <c r="DL13" s="1"/>
      <c r="DN13" s="2"/>
      <c r="DO13">
        <v>1504</v>
      </c>
      <c r="DP13" s="2"/>
    </row>
    <row r="14" spans="3:120" ht="12.75">
      <c r="C14">
        <v>1203</v>
      </c>
      <c r="D14" s="2">
        <v>15</v>
      </c>
      <c r="L14" s="2"/>
      <c r="N14" s="2"/>
      <c r="T14" s="2"/>
      <c r="V14" s="2"/>
      <c r="W14">
        <v>1501</v>
      </c>
      <c r="X14" s="2">
        <v>5</v>
      </c>
      <c r="AB14" s="2"/>
      <c r="AF14" s="2"/>
      <c r="AG14">
        <v>1202</v>
      </c>
      <c r="AH14" s="2">
        <v>3</v>
      </c>
      <c r="AJ14" s="2"/>
      <c r="AN14" s="2"/>
      <c r="AO14">
        <v>1304</v>
      </c>
      <c r="AP14" s="2">
        <v>1</v>
      </c>
      <c r="AS14">
        <v>1302</v>
      </c>
      <c r="AT14" s="2"/>
      <c r="AX14" s="2"/>
      <c r="BA14">
        <v>1202</v>
      </c>
      <c r="BB14" s="2">
        <v>3</v>
      </c>
      <c r="BD14" s="2"/>
      <c r="BE14">
        <v>1202</v>
      </c>
      <c r="BF14" s="2">
        <v>4</v>
      </c>
      <c r="BH14" s="2"/>
      <c r="BP14" s="2"/>
      <c r="BU14">
        <v>1203</v>
      </c>
      <c r="BV14" s="2">
        <v>47</v>
      </c>
      <c r="BX14" s="2"/>
      <c r="CF14" s="2"/>
      <c r="CH14" s="2"/>
      <c r="CN14" s="2"/>
      <c r="CO14">
        <v>1503</v>
      </c>
      <c r="CP14" s="2">
        <v>13</v>
      </c>
      <c r="CQ14">
        <v>1301</v>
      </c>
      <c r="CR14" s="2">
        <v>8</v>
      </c>
      <c r="CS14" s="1"/>
      <c r="CT14" s="1"/>
      <c r="CV14" s="2"/>
      <c r="CW14" s="1"/>
      <c r="CX14" s="1"/>
      <c r="CY14">
        <v>1502</v>
      </c>
      <c r="CZ14" s="2">
        <v>6</v>
      </c>
      <c r="DA14" s="1"/>
      <c r="DB14" s="1"/>
      <c r="DD14" s="2"/>
      <c r="DE14" s="1"/>
      <c r="DF14" s="1"/>
      <c r="DG14" s="1"/>
      <c r="DH14" s="1"/>
      <c r="DI14" s="1"/>
      <c r="DJ14" s="2"/>
      <c r="DK14" s="1"/>
      <c r="DL14" s="1"/>
      <c r="DN14" s="2"/>
      <c r="DP14" s="2"/>
    </row>
    <row r="15" spans="3:120" ht="12.75">
      <c r="C15">
        <v>1204</v>
      </c>
      <c r="D15" s="2">
        <v>10</v>
      </c>
      <c r="L15" s="2"/>
      <c r="T15" s="2"/>
      <c r="V15" s="2"/>
      <c r="W15">
        <v>1401</v>
      </c>
      <c r="X15" s="2">
        <v>0</v>
      </c>
      <c r="AB15" s="2"/>
      <c r="AF15" s="2"/>
      <c r="AG15">
        <v>1203</v>
      </c>
      <c r="AH15" s="2">
        <v>6</v>
      </c>
      <c r="AJ15" s="2"/>
      <c r="AN15" s="2"/>
      <c r="AO15">
        <v>1305</v>
      </c>
      <c r="AP15" s="2"/>
      <c r="AT15" s="2"/>
      <c r="AX15" s="2"/>
      <c r="BA15">
        <v>1503</v>
      </c>
      <c r="BB15" s="2">
        <v>22</v>
      </c>
      <c r="BD15" s="2"/>
      <c r="BE15">
        <v>1203</v>
      </c>
      <c r="BF15" s="2">
        <v>11</v>
      </c>
      <c r="BH15" s="2"/>
      <c r="BP15" s="2"/>
      <c r="BU15">
        <v>1305</v>
      </c>
      <c r="BV15" s="2"/>
      <c r="BX15" s="2"/>
      <c r="CN15" s="2"/>
      <c r="CO15">
        <v>1501</v>
      </c>
      <c r="CP15" s="2">
        <v>9</v>
      </c>
      <c r="CQ15">
        <v>1507</v>
      </c>
      <c r="CR15" s="2">
        <v>12</v>
      </c>
      <c r="CS15" s="1"/>
      <c r="CT15" s="1"/>
      <c r="CV15" s="2"/>
      <c r="CW15" s="1"/>
      <c r="CX15" s="1"/>
      <c r="CY15">
        <v>1503</v>
      </c>
      <c r="CZ15" s="2">
        <v>3</v>
      </c>
      <c r="DA15" s="1"/>
      <c r="DB15" s="1"/>
      <c r="DD15" s="2"/>
      <c r="DE15" s="1"/>
      <c r="DF15" s="1"/>
      <c r="DG15" s="1"/>
      <c r="DH15" s="1"/>
      <c r="DI15" s="1"/>
      <c r="DJ15" s="2"/>
      <c r="DK15" s="1"/>
      <c r="DL15" s="1"/>
      <c r="DN15" s="2"/>
      <c r="DP15" s="2"/>
    </row>
    <row r="16" spans="3:120" ht="12.75">
      <c r="C16">
        <v>1301</v>
      </c>
      <c r="D16" s="2">
        <v>20</v>
      </c>
      <c r="T16" s="2"/>
      <c r="V16" s="2"/>
      <c r="W16">
        <v>1306</v>
      </c>
      <c r="X16" s="2">
        <v>3</v>
      </c>
      <c r="AB16" s="2"/>
      <c r="AF16" s="2"/>
      <c r="AG16">
        <v>1202</v>
      </c>
      <c r="AH16" s="2">
        <v>12</v>
      </c>
      <c r="AJ16" s="2"/>
      <c r="AN16" s="2"/>
      <c r="AT16" s="2"/>
      <c r="AX16" s="2"/>
      <c r="BA16">
        <v>1502</v>
      </c>
      <c r="BB16" s="2">
        <v>2</v>
      </c>
      <c r="BD16" s="2"/>
      <c r="BE16">
        <v>1305</v>
      </c>
      <c r="BF16" s="2"/>
      <c r="BH16" s="2"/>
      <c r="BX16" s="2"/>
      <c r="CN16" s="2"/>
      <c r="CO16">
        <v>1201</v>
      </c>
      <c r="CP16" s="2">
        <v>4</v>
      </c>
      <c r="CQ16">
        <v>1508</v>
      </c>
      <c r="CR16" s="2">
        <v>10</v>
      </c>
      <c r="CS16" s="1"/>
      <c r="CT16" s="1"/>
      <c r="CV16" s="2"/>
      <c r="CW16" s="1"/>
      <c r="CX16" s="1"/>
      <c r="CY16">
        <v>1504</v>
      </c>
      <c r="CZ16" s="2"/>
      <c r="DA16" s="1"/>
      <c r="DB16" s="1"/>
      <c r="DD16" s="2"/>
      <c r="DE16" s="1"/>
      <c r="DF16" s="1"/>
      <c r="DG16" s="1"/>
      <c r="DH16" s="1"/>
      <c r="DI16" s="1"/>
      <c r="DJ16" s="1"/>
      <c r="DK16" s="1"/>
      <c r="DL16" s="1"/>
      <c r="DN16" s="2"/>
      <c r="DP16" s="2"/>
    </row>
    <row r="17" spans="3:120" ht="12.75">
      <c r="C17">
        <v>1302</v>
      </c>
      <c r="D17" s="2"/>
      <c r="T17" s="2"/>
      <c r="V17" s="2"/>
      <c r="W17">
        <v>1305</v>
      </c>
      <c r="X17" s="2">
        <v>2</v>
      </c>
      <c r="AB17" s="2"/>
      <c r="AF17" s="2"/>
      <c r="AG17">
        <v>1203</v>
      </c>
      <c r="AH17" s="2">
        <v>23</v>
      </c>
      <c r="AJ17" s="2"/>
      <c r="AN17" s="2"/>
      <c r="AX17" s="2"/>
      <c r="BA17">
        <v>1202</v>
      </c>
      <c r="BB17" s="2">
        <v>3</v>
      </c>
      <c r="BD17" s="2"/>
      <c r="BH17" s="2"/>
      <c r="BX17" s="2"/>
      <c r="CN17" s="2"/>
      <c r="CO17">
        <v>1502</v>
      </c>
      <c r="CP17" s="2">
        <v>2</v>
      </c>
      <c r="CQ17">
        <v>1303</v>
      </c>
      <c r="CR17" s="2">
        <v>16</v>
      </c>
      <c r="CS17" s="1"/>
      <c r="CT17" s="1"/>
      <c r="CV17" s="2"/>
      <c r="CW17" s="1"/>
      <c r="CX17" s="1"/>
      <c r="CZ17" s="2"/>
      <c r="DA17" s="1"/>
      <c r="DB17" s="1"/>
      <c r="DD17" s="2"/>
      <c r="DE17" s="1"/>
      <c r="DF17" s="1"/>
      <c r="DG17" s="1"/>
      <c r="DH17" s="1"/>
      <c r="DI17" s="1"/>
      <c r="DJ17" s="1"/>
      <c r="DK17" s="1"/>
      <c r="DL17" s="1"/>
      <c r="DN17" s="2"/>
      <c r="DP17" s="2"/>
    </row>
    <row r="18" spans="4:120" ht="12.75">
      <c r="D18" s="2"/>
      <c r="T18" s="2"/>
      <c r="V18" s="2"/>
      <c r="W18">
        <v>1304</v>
      </c>
      <c r="X18" s="2">
        <v>2</v>
      </c>
      <c r="AB18" s="2"/>
      <c r="AF18" s="2"/>
      <c r="AG18">
        <v>1305</v>
      </c>
      <c r="AH18" s="2"/>
      <c r="AJ18" s="2"/>
      <c r="AN18" s="2"/>
      <c r="AX18" s="2"/>
      <c r="BA18">
        <v>1201</v>
      </c>
      <c r="BB18" s="2">
        <v>4</v>
      </c>
      <c r="BD18" s="2"/>
      <c r="BH18" s="2"/>
      <c r="BX18" s="2"/>
      <c r="CN18" s="2"/>
      <c r="CO18">
        <v>1201</v>
      </c>
      <c r="CP18" s="2">
        <v>5</v>
      </c>
      <c r="CQ18">
        <v>1202</v>
      </c>
      <c r="CR18" s="2">
        <v>5</v>
      </c>
      <c r="CS18" s="1"/>
      <c r="CT18" s="1"/>
      <c r="CV18" s="2"/>
      <c r="CW18" s="1"/>
      <c r="CX18" s="1"/>
      <c r="CZ18" s="2"/>
      <c r="DA18" s="1"/>
      <c r="DB18" s="1"/>
      <c r="DD18" s="2"/>
      <c r="DE18" s="1"/>
      <c r="DF18" s="1"/>
      <c r="DG18" s="1"/>
      <c r="DH18" s="1"/>
      <c r="DI18" s="1"/>
      <c r="DJ18" s="1"/>
      <c r="DK18" s="1"/>
      <c r="DL18" s="1"/>
      <c r="DN18" s="2"/>
      <c r="DP18" s="2"/>
    </row>
    <row r="19" spans="4:120" ht="12.75">
      <c r="D19" s="2"/>
      <c r="T19" s="2"/>
      <c r="V19" s="2"/>
      <c r="W19">
        <v>1303</v>
      </c>
      <c r="X19" s="2">
        <v>3</v>
      </c>
      <c r="AB19" s="2"/>
      <c r="AF19" s="2"/>
      <c r="AJ19" s="2"/>
      <c r="AN19" s="2"/>
      <c r="AX19" s="2"/>
      <c r="BA19">
        <v>1202</v>
      </c>
      <c r="BB19" s="2">
        <v>8</v>
      </c>
      <c r="BD19" s="2"/>
      <c r="BH19" s="2"/>
      <c r="BX19" s="2"/>
      <c r="CN19" s="2"/>
      <c r="CO19">
        <v>1301</v>
      </c>
      <c r="CP19" s="2">
        <v>3</v>
      </c>
      <c r="CQ19">
        <v>1201</v>
      </c>
      <c r="CR19" s="2">
        <v>7</v>
      </c>
      <c r="CS19" s="1"/>
      <c r="CT19" s="1"/>
      <c r="CV19" s="2"/>
      <c r="CW19" s="1"/>
      <c r="CX19" s="1"/>
      <c r="CZ19" s="2"/>
      <c r="DA19" s="1"/>
      <c r="DB19" s="1"/>
      <c r="DD19" s="2"/>
      <c r="DE19" s="1"/>
      <c r="DF19" s="1"/>
      <c r="DG19" s="1"/>
      <c r="DH19" s="1"/>
      <c r="DI19" s="1"/>
      <c r="DJ19" s="1"/>
      <c r="DK19" s="1"/>
      <c r="DL19" s="1"/>
      <c r="DN19" s="2"/>
      <c r="DP19" s="2"/>
    </row>
    <row r="20" spans="20:120" ht="12.75">
      <c r="T20" s="2"/>
      <c r="V20" s="2"/>
      <c r="W20">
        <v>1302</v>
      </c>
      <c r="X20" s="2">
        <v>1</v>
      </c>
      <c r="AB20" s="2"/>
      <c r="AF20" s="2"/>
      <c r="AN20" s="2"/>
      <c r="AX20" s="2"/>
      <c r="BA20">
        <v>1301</v>
      </c>
      <c r="BB20" s="2">
        <v>4</v>
      </c>
      <c r="BD20" s="2"/>
      <c r="BH20" s="2"/>
      <c r="BX20" s="2"/>
      <c r="CN20" s="2"/>
      <c r="CO20">
        <v>1302</v>
      </c>
      <c r="CP20" s="2"/>
      <c r="CQ20">
        <v>1202</v>
      </c>
      <c r="CR20" s="2">
        <v>14</v>
      </c>
      <c r="CS20" s="1"/>
      <c r="CT20" s="1"/>
      <c r="CV20" s="2"/>
      <c r="CW20" s="1"/>
      <c r="CX20" s="1"/>
      <c r="CZ20" s="2"/>
      <c r="DA20" s="1"/>
      <c r="DB20" s="1"/>
      <c r="DD20" s="2"/>
      <c r="DE20" s="1"/>
      <c r="DF20" s="1"/>
      <c r="DG20" s="1"/>
      <c r="DH20" s="1"/>
      <c r="DI20" s="1"/>
      <c r="DJ20" s="1"/>
      <c r="DK20" s="1"/>
      <c r="DL20" s="1"/>
      <c r="DM20" s="1"/>
      <c r="DN20" s="1"/>
      <c r="DP20" s="2"/>
    </row>
    <row r="21" spans="20:120" ht="12.75">
      <c r="T21" s="2"/>
      <c r="V21" s="2"/>
      <c r="W21">
        <v>1301</v>
      </c>
      <c r="X21" s="2">
        <v>4</v>
      </c>
      <c r="AB21" s="2"/>
      <c r="AF21" s="2"/>
      <c r="AN21" s="2"/>
      <c r="BA21">
        <v>1203</v>
      </c>
      <c r="BB21" s="2">
        <v>2</v>
      </c>
      <c r="BD21" s="2"/>
      <c r="BH21" s="2"/>
      <c r="BX21" s="2"/>
      <c r="CN21" s="2"/>
      <c r="CQ21">
        <v>1503</v>
      </c>
      <c r="CR21" s="2">
        <v>9</v>
      </c>
      <c r="CS21" s="1"/>
      <c r="CT21" s="1"/>
      <c r="CV21" s="2"/>
      <c r="CW21" s="1"/>
      <c r="CX21" s="1"/>
      <c r="CZ21" s="2"/>
      <c r="DA21" s="1"/>
      <c r="DB21" s="1"/>
      <c r="DD21" s="2"/>
      <c r="DE21" s="1"/>
      <c r="DF21" s="1"/>
      <c r="DG21" s="1"/>
      <c r="DH21" s="1"/>
      <c r="DI21" s="1"/>
      <c r="DJ21" s="1"/>
      <c r="DK21" s="1"/>
      <c r="DL21" s="1"/>
      <c r="DM21" s="1"/>
      <c r="DN21" s="1"/>
      <c r="DP21" s="2"/>
    </row>
    <row r="22" spans="20:120" ht="12.75">
      <c r="T22" s="2"/>
      <c r="V22" s="2"/>
      <c r="W22">
        <v>1204</v>
      </c>
      <c r="X22" s="2">
        <v>2</v>
      </c>
      <c r="AB22" s="2"/>
      <c r="AF22" s="2"/>
      <c r="AN22" s="2"/>
      <c r="BA22">
        <v>1301</v>
      </c>
      <c r="BB22" s="2">
        <v>2</v>
      </c>
      <c r="BD22" s="2"/>
      <c r="BH22" s="2"/>
      <c r="CN22" s="2"/>
      <c r="CQ22">
        <v>1504</v>
      </c>
      <c r="CR22" s="2"/>
      <c r="CS22" s="1"/>
      <c r="CT22" s="1"/>
      <c r="CV22" s="2"/>
      <c r="CW22" s="1"/>
      <c r="CX22" s="1"/>
      <c r="CY22" s="1"/>
      <c r="CZ22" s="1"/>
      <c r="DA22" s="1"/>
      <c r="DB22" s="1"/>
      <c r="DD22" s="2"/>
      <c r="DE22" s="1"/>
      <c r="DF22" s="1"/>
      <c r="DG22" s="1"/>
      <c r="DH22" s="1"/>
      <c r="DI22" s="1"/>
      <c r="DJ22" s="1"/>
      <c r="DK22" s="1"/>
      <c r="DL22" s="1"/>
      <c r="DM22" s="1"/>
      <c r="DN22" s="1"/>
      <c r="DP22" s="2"/>
    </row>
    <row r="23" spans="22:120" ht="12.75">
      <c r="V23" s="2"/>
      <c r="W23">
        <v>1203</v>
      </c>
      <c r="X23" s="2">
        <v>1</v>
      </c>
      <c r="AF23" s="2"/>
      <c r="AN23" s="2"/>
      <c r="BA23">
        <v>1303</v>
      </c>
      <c r="BB23" s="2">
        <v>5</v>
      </c>
      <c r="BD23" s="2"/>
      <c r="BH23" s="2"/>
      <c r="CN23" s="2"/>
      <c r="CS23" s="1"/>
      <c r="CT23" s="1"/>
      <c r="CV23" s="2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P23" s="2"/>
    </row>
    <row r="24" spans="22:120" ht="12.75">
      <c r="V24" s="2"/>
      <c r="W24">
        <v>1202</v>
      </c>
      <c r="X24" s="2">
        <v>0</v>
      </c>
      <c r="BA24">
        <v>1301</v>
      </c>
      <c r="BB24" s="2">
        <v>1</v>
      </c>
      <c r="BD24" s="2"/>
      <c r="BH24" s="2"/>
      <c r="CN24" s="2"/>
      <c r="CS24" s="1"/>
      <c r="CT24" s="1"/>
      <c r="CV24" s="2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P24" s="2"/>
    </row>
    <row r="25" spans="22:120" ht="12.75">
      <c r="V25" s="2"/>
      <c r="W25">
        <v>1201</v>
      </c>
      <c r="X25" s="2">
        <v>0</v>
      </c>
      <c r="BA25">
        <v>1306</v>
      </c>
      <c r="BB25" s="2">
        <v>4</v>
      </c>
      <c r="BD25" s="2"/>
      <c r="BH25" s="2"/>
      <c r="CN25" s="2"/>
      <c r="CS25" s="1"/>
      <c r="CT25" s="1"/>
      <c r="CV25" s="2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P25" s="2"/>
    </row>
    <row r="26" spans="22:120" ht="12.75">
      <c r="V26" s="2"/>
      <c r="W26">
        <v>1101</v>
      </c>
      <c r="X26" s="2">
        <v>1</v>
      </c>
      <c r="BA26">
        <v>1301</v>
      </c>
      <c r="BB26" s="2">
        <v>1</v>
      </c>
      <c r="BH26" s="2"/>
      <c r="CN26" s="2"/>
      <c r="CS26" s="1"/>
      <c r="CT26" s="1"/>
      <c r="CV26" s="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P26" s="2"/>
    </row>
    <row r="27" spans="22:120" ht="12.75">
      <c r="V27" s="2"/>
      <c r="W27">
        <v>1511</v>
      </c>
      <c r="X27" s="2">
        <v>0</v>
      </c>
      <c r="BA27">
        <v>1302</v>
      </c>
      <c r="BB27" s="2"/>
      <c r="BH27" s="2"/>
      <c r="CN27" s="2"/>
      <c r="CS27" s="1"/>
      <c r="CT27" s="1"/>
      <c r="CV27" s="2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P27" s="2"/>
    </row>
    <row r="28" spans="22:120" ht="12.75">
      <c r="V28" s="2"/>
      <c r="W28">
        <v>1510</v>
      </c>
      <c r="X28" s="2">
        <v>11</v>
      </c>
      <c r="BH28" s="2"/>
      <c r="CN28" s="2"/>
      <c r="CS28" s="1"/>
      <c r="CT28" s="1"/>
      <c r="CV28" s="2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P28" s="2"/>
    </row>
    <row r="29" spans="22:120" ht="12.75">
      <c r="V29" s="2"/>
      <c r="W29">
        <v>1509</v>
      </c>
      <c r="X29" s="2">
        <v>2</v>
      </c>
      <c r="BH29" s="2"/>
      <c r="CN29" s="2"/>
      <c r="CS29" s="1"/>
      <c r="CT29" s="1"/>
      <c r="CV29" s="2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P29" s="2"/>
    </row>
    <row r="30" spans="23:120" ht="12.75">
      <c r="W30">
        <v>1508</v>
      </c>
      <c r="X30" s="2">
        <v>2</v>
      </c>
      <c r="BH30" s="2"/>
      <c r="CN30" s="2"/>
      <c r="CS30" s="1"/>
      <c r="CT30" s="1"/>
      <c r="CV30" s="2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P30" s="2"/>
    </row>
    <row r="31" spans="23:120" ht="12.75">
      <c r="W31">
        <v>1507</v>
      </c>
      <c r="X31" s="2">
        <v>0</v>
      </c>
      <c r="CN31" s="2"/>
      <c r="CS31" s="1"/>
      <c r="CT31" s="1"/>
      <c r="CV31" s="2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P31" s="2"/>
    </row>
    <row r="32" spans="23:120" ht="12.75">
      <c r="W32">
        <v>1506</v>
      </c>
      <c r="X32" s="2">
        <v>1</v>
      </c>
      <c r="CN32" s="2"/>
      <c r="CS32" s="1"/>
      <c r="CT32" s="1"/>
      <c r="CV32" s="2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P32" s="2"/>
    </row>
    <row r="33" spans="23:120" ht="12.75">
      <c r="W33">
        <v>1504</v>
      </c>
      <c r="X33" s="2"/>
      <c r="CS33" s="1"/>
      <c r="CT33" s="1"/>
      <c r="CV33" s="2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P33" s="2"/>
    </row>
    <row r="34" spans="24:120" ht="12.75">
      <c r="X34" s="2"/>
      <c r="CS34" s="1"/>
      <c r="CT34" s="1"/>
      <c r="CV34" s="2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P34" s="2"/>
    </row>
    <row r="35" spans="97:120" ht="12.75">
      <c r="CS35" s="1"/>
      <c r="CT35" s="1"/>
      <c r="CV35" s="2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P35" s="2"/>
    </row>
    <row r="36" spans="97:120" ht="12.75">
      <c r="CS36" s="1"/>
      <c r="CT36" s="1"/>
      <c r="CV36" s="3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P36" s="3"/>
    </row>
    <row r="37" spans="97:120" ht="12.75">
      <c r="CS37" s="1"/>
      <c r="CT37" s="1"/>
      <c r="CV37" s="3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P37" s="3"/>
    </row>
    <row r="38" spans="97:120" ht="12.75">
      <c r="CS38" s="1"/>
      <c r="CT38" s="1"/>
      <c r="CV38" s="2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P38" s="2"/>
    </row>
    <row r="39" spans="97:120" ht="12.75">
      <c r="CS39" s="1"/>
      <c r="CT39" s="1"/>
      <c r="CV39" s="2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P39" s="2"/>
    </row>
    <row r="40" spans="97:120" ht="12.75">
      <c r="CS40" s="1"/>
      <c r="CT40" s="1"/>
      <c r="CV40" s="2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P40" s="2"/>
    </row>
    <row r="41" spans="97:120" ht="12.75">
      <c r="CS41" s="1"/>
      <c r="CT41" s="1"/>
      <c r="CV41" s="2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P41" s="2"/>
    </row>
    <row r="42" spans="1:120" s="40" customFormat="1" ht="12.75">
      <c r="A42" s="54" t="s">
        <v>0</v>
      </c>
      <c r="B42" s="54"/>
      <c r="C42" s="54"/>
      <c r="D42" s="54"/>
      <c r="E42" s="54"/>
      <c r="F42" s="54"/>
      <c r="G42" s="54"/>
      <c r="H42" s="54"/>
      <c r="I42" s="54" t="s">
        <v>1</v>
      </c>
      <c r="J42" s="54"/>
      <c r="K42" s="54"/>
      <c r="L42" s="54"/>
      <c r="M42" s="54"/>
      <c r="N42" s="54"/>
      <c r="O42" s="54"/>
      <c r="P42" s="54"/>
      <c r="Q42" s="54" t="s">
        <v>2</v>
      </c>
      <c r="R42" s="54"/>
      <c r="S42" s="54"/>
      <c r="T42" s="54"/>
      <c r="U42" s="54"/>
      <c r="V42" s="54"/>
      <c r="W42" s="54"/>
      <c r="X42" s="54"/>
      <c r="Y42" s="54" t="s">
        <v>3</v>
      </c>
      <c r="Z42" s="54"/>
      <c r="AA42" s="54"/>
      <c r="AB42" s="54"/>
      <c r="AC42" s="54"/>
      <c r="AD42" s="54"/>
      <c r="AE42" s="54"/>
      <c r="AF42" s="54"/>
      <c r="AG42" s="54" t="s">
        <v>4</v>
      </c>
      <c r="AH42" s="54"/>
      <c r="AI42" s="54"/>
      <c r="AJ42" s="54"/>
      <c r="AK42" s="54"/>
      <c r="AL42" s="54"/>
      <c r="AM42" s="54"/>
      <c r="AN42" s="54"/>
      <c r="AO42" s="54" t="s">
        <v>5</v>
      </c>
      <c r="AP42" s="54"/>
      <c r="AQ42" s="54"/>
      <c r="AR42" s="54"/>
      <c r="AS42" s="54"/>
      <c r="AT42" s="54"/>
      <c r="AU42" s="54"/>
      <c r="AV42" s="54"/>
      <c r="AW42" s="54" t="s">
        <v>6</v>
      </c>
      <c r="AX42" s="54"/>
      <c r="AY42" s="54"/>
      <c r="AZ42" s="54"/>
      <c r="BA42" s="54"/>
      <c r="BB42" s="54"/>
      <c r="BC42" s="54"/>
      <c r="BD42" s="54"/>
      <c r="BE42" s="54" t="s">
        <v>7</v>
      </c>
      <c r="BF42" s="54"/>
      <c r="BG42" s="54"/>
      <c r="BH42" s="54"/>
      <c r="BI42" s="54"/>
      <c r="BJ42" s="54"/>
      <c r="BK42" s="54"/>
      <c r="BL42" s="54"/>
      <c r="BM42" s="54" t="s">
        <v>8</v>
      </c>
      <c r="BN42" s="54"/>
      <c r="BO42" s="54"/>
      <c r="BP42" s="54"/>
      <c r="BQ42" s="54"/>
      <c r="BR42" s="54"/>
      <c r="BS42" s="54"/>
      <c r="BT42" s="54"/>
      <c r="BU42" s="54" t="s">
        <v>9</v>
      </c>
      <c r="BV42" s="54"/>
      <c r="BW42" s="54"/>
      <c r="BX42" s="54"/>
      <c r="BY42" s="54"/>
      <c r="BZ42" s="54"/>
      <c r="CA42" s="54"/>
      <c r="CB42" s="54"/>
      <c r="CC42" s="54" t="s">
        <v>10</v>
      </c>
      <c r="CD42" s="54"/>
      <c r="CE42" s="54"/>
      <c r="CF42" s="54"/>
      <c r="CG42" s="54"/>
      <c r="CH42" s="54"/>
      <c r="CI42" s="54"/>
      <c r="CJ42" s="54"/>
      <c r="CK42" s="54" t="s">
        <v>11</v>
      </c>
      <c r="CL42" s="54"/>
      <c r="CM42" s="54"/>
      <c r="CN42" s="54"/>
      <c r="CO42" s="54"/>
      <c r="CP42" s="54"/>
      <c r="CQ42" s="54"/>
      <c r="CR42" s="54"/>
      <c r="CS42" s="54" t="s">
        <v>12</v>
      </c>
      <c r="CT42" s="54"/>
      <c r="CU42" s="54"/>
      <c r="CV42" s="54"/>
      <c r="CW42" s="54"/>
      <c r="CX42" s="54"/>
      <c r="CY42" s="54"/>
      <c r="CZ42" s="54"/>
      <c r="DA42" s="54" t="s">
        <v>13</v>
      </c>
      <c r="DB42" s="54"/>
      <c r="DC42" s="54"/>
      <c r="DD42" s="54"/>
      <c r="DE42" s="54"/>
      <c r="DF42" s="54"/>
      <c r="DG42" s="54"/>
      <c r="DH42" s="54"/>
      <c r="DI42" s="54" t="s">
        <v>14</v>
      </c>
      <c r="DJ42" s="54"/>
      <c r="DK42" s="54"/>
      <c r="DL42" s="54"/>
      <c r="DM42" s="54"/>
      <c r="DN42" s="54"/>
      <c r="DO42" s="54"/>
      <c r="DP42" s="54"/>
    </row>
    <row r="43" spans="1:120" s="56" customFormat="1" ht="12.75">
      <c r="A43" s="55" t="s">
        <v>15</v>
      </c>
      <c r="B43" s="55"/>
      <c r="C43" s="55" t="s">
        <v>16</v>
      </c>
      <c r="D43" s="55"/>
      <c r="E43" s="55" t="s">
        <v>17</v>
      </c>
      <c r="F43" s="55"/>
      <c r="G43" s="55" t="s">
        <v>18</v>
      </c>
      <c r="H43" s="55"/>
      <c r="I43" s="55" t="s">
        <v>15</v>
      </c>
      <c r="J43" s="55"/>
      <c r="K43" s="55" t="s">
        <v>16</v>
      </c>
      <c r="L43" s="55"/>
      <c r="M43" s="55" t="s">
        <v>17</v>
      </c>
      <c r="N43" s="55"/>
      <c r="O43" s="55" t="s">
        <v>18</v>
      </c>
      <c r="P43" s="55"/>
      <c r="Q43" s="55" t="s">
        <v>15</v>
      </c>
      <c r="R43" s="55"/>
      <c r="S43" s="55" t="s">
        <v>16</v>
      </c>
      <c r="T43" s="55"/>
      <c r="U43" s="55" t="s">
        <v>17</v>
      </c>
      <c r="V43" s="55"/>
      <c r="W43" s="55" t="s">
        <v>18</v>
      </c>
      <c r="X43" s="55"/>
      <c r="Y43" s="55" t="s">
        <v>15</v>
      </c>
      <c r="Z43" s="55"/>
      <c r="AA43" s="55" t="s">
        <v>16</v>
      </c>
      <c r="AB43" s="55"/>
      <c r="AC43" s="55" t="s">
        <v>17</v>
      </c>
      <c r="AD43" s="55"/>
      <c r="AE43" s="55" t="s">
        <v>18</v>
      </c>
      <c r="AF43" s="55"/>
      <c r="AG43" s="55" t="s">
        <v>15</v>
      </c>
      <c r="AH43" s="55"/>
      <c r="AI43" s="55" t="s">
        <v>16</v>
      </c>
      <c r="AJ43" s="55"/>
      <c r="AK43" s="55" t="s">
        <v>17</v>
      </c>
      <c r="AL43" s="55"/>
      <c r="AM43" s="55" t="s">
        <v>18</v>
      </c>
      <c r="AN43" s="55"/>
      <c r="AO43" s="55" t="s">
        <v>15</v>
      </c>
      <c r="AP43" s="55"/>
      <c r="AQ43" s="55" t="s">
        <v>16</v>
      </c>
      <c r="AR43" s="55"/>
      <c r="AS43" s="55" t="s">
        <v>17</v>
      </c>
      <c r="AT43" s="55"/>
      <c r="AU43" s="55" t="s">
        <v>18</v>
      </c>
      <c r="AV43" s="55"/>
      <c r="AW43" s="55" t="s">
        <v>15</v>
      </c>
      <c r="AX43" s="55"/>
      <c r="AY43" s="55" t="s">
        <v>16</v>
      </c>
      <c r="AZ43" s="55"/>
      <c r="BA43" s="55" t="s">
        <v>17</v>
      </c>
      <c r="BB43" s="55"/>
      <c r="BC43" s="55" t="s">
        <v>18</v>
      </c>
      <c r="BD43" s="55"/>
      <c r="BE43" s="55" t="s">
        <v>15</v>
      </c>
      <c r="BF43" s="55"/>
      <c r="BG43" s="55" t="s">
        <v>16</v>
      </c>
      <c r="BH43" s="55"/>
      <c r="BI43" s="55" t="s">
        <v>17</v>
      </c>
      <c r="BJ43" s="55"/>
      <c r="BK43" s="55" t="s">
        <v>18</v>
      </c>
      <c r="BL43" s="55"/>
      <c r="BM43" s="55" t="s">
        <v>15</v>
      </c>
      <c r="BN43" s="55"/>
      <c r="BO43" s="55" t="s">
        <v>16</v>
      </c>
      <c r="BP43" s="55"/>
      <c r="BQ43" s="55" t="s">
        <v>17</v>
      </c>
      <c r="BR43" s="55"/>
      <c r="BS43" s="55" t="s">
        <v>18</v>
      </c>
      <c r="BT43" s="55"/>
      <c r="BU43" s="55" t="s">
        <v>15</v>
      </c>
      <c r="BV43" s="55"/>
      <c r="BW43" s="55" t="s">
        <v>16</v>
      </c>
      <c r="BX43" s="55"/>
      <c r="BY43" s="55" t="s">
        <v>17</v>
      </c>
      <c r="BZ43" s="55"/>
      <c r="CA43" s="55" t="s">
        <v>18</v>
      </c>
      <c r="CB43" s="55"/>
      <c r="CC43" s="55" t="s">
        <v>15</v>
      </c>
      <c r="CD43" s="55"/>
      <c r="CE43" s="55" t="s">
        <v>16</v>
      </c>
      <c r="CF43" s="55"/>
      <c r="CG43" s="55" t="s">
        <v>17</v>
      </c>
      <c r="CH43" s="55"/>
      <c r="CI43" s="55" t="s">
        <v>18</v>
      </c>
      <c r="CJ43" s="55" t="s">
        <v>19</v>
      </c>
      <c r="CK43" s="55" t="s">
        <v>15</v>
      </c>
      <c r="CL43" s="55" t="s">
        <v>19</v>
      </c>
      <c r="CM43" s="55" t="s">
        <v>16</v>
      </c>
      <c r="CN43" s="55" t="s">
        <v>19</v>
      </c>
      <c r="CO43" s="55" t="s">
        <v>17</v>
      </c>
      <c r="CP43" s="55"/>
      <c r="CQ43" s="55" t="s">
        <v>18</v>
      </c>
      <c r="CR43" s="55"/>
      <c r="CS43" s="55" t="s">
        <v>15</v>
      </c>
      <c r="CT43" s="55"/>
      <c r="CU43" s="55" t="s">
        <v>16</v>
      </c>
      <c r="CV43" s="55"/>
      <c r="CW43" s="55" t="s">
        <v>17</v>
      </c>
      <c r="CX43" s="55"/>
      <c r="CY43" s="55" t="s">
        <v>18</v>
      </c>
      <c r="CZ43" s="55"/>
      <c r="DA43" s="55" t="s">
        <v>15</v>
      </c>
      <c r="DB43" s="55"/>
      <c r="DC43" s="55" t="s">
        <v>16</v>
      </c>
      <c r="DD43" s="55" t="s">
        <v>19</v>
      </c>
      <c r="DE43" s="55" t="s">
        <v>17</v>
      </c>
      <c r="DF43" s="55" t="s">
        <v>19</v>
      </c>
      <c r="DG43" s="55" t="s">
        <v>18</v>
      </c>
      <c r="DH43" s="55" t="s">
        <v>19</v>
      </c>
      <c r="DI43" s="55" t="s">
        <v>15</v>
      </c>
      <c r="DJ43" s="55"/>
      <c r="DK43" s="55" t="s">
        <v>16</v>
      </c>
      <c r="DL43" s="55"/>
      <c r="DM43" s="55" t="s">
        <v>17</v>
      </c>
      <c r="DN43" s="55"/>
      <c r="DO43" s="55" t="s">
        <v>18</v>
      </c>
      <c r="DP43" s="55"/>
    </row>
    <row r="44" spans="1:120" s="57" customFormat="1" ht="15.75">
      <c r="A44" s="57" t="s">
        <v>20</v>
      </c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P44" s="59"/>
    </row>
    <row r="45" spans="1:120" s="57" customFormat="1" ht="15.75">
      <c r="A45" s="57">
        <f>COUNTIF(A8:A43,"&gt;0")</f>
        <v>4</v>
      </c>
      <c r="C45" s="57">
        <f>COUNTIF(C8:C43,"&gt;0")</f>
        <v>10</v>
      </c>
      <c r="E45" s="57">
        <f>COUNTIF(E8:E43,"&gt;0")</f>
        <v>6</v>
      </c>
      <c r="I45" s="57">
        <f>COUNTIF(I8:I43,"&gt;0")</f>
        <v>4</v>
      </c>
      <c r="Q45" s="57">
        <f>COUNTIF(Q8:Q43,"&gt;0")</f>
        <v>4</v>
      </c>
      <c r="W45" s="57">
        <f>COUNTIF(W8:W43,"&gt;0")</f>
        <v>26</v>
      </c>
      <c r="AC45" s="57">
        <f>COUNTIF(AC8:AC43,"&gt;0")</f>
        <v>5</v>
      </c>
      <c r="AG45" s="57">
        <f>COUNTIF(AG8:AG43,"&gt;0")</f>
        <v>11</v>
      </c>
      <c r="AO45" s="57">
        <f>COUNTIF(AO8:AO43,"&gt;0")</f>
        <v>8</v>
      </c>
      <c r="AQ45" s="57">
        <f>COUNTIF(AQ8:AQ43,"&gt;0")</f>
        <v>6</v>
      </c>
      <c r="AS45" s="57">
        <f>COUNTIF(AS8:AS43,"&gt;0")</f>
        <v>7</v>
      </c>
      <c r="BA45" s="57">
        <f>COUNTIF(BA8:BA43,"&gt;0")</f>
        <v>20</v>
      </c>
      <c r="BE45" s="57">
        <f>COUNTIF(BE8:BE43,"&gt;0")</f>
        <v>9</v>
      </c>
      <c r="BM45" s="57">
        <f>COUNTIF(BM8:BM43,"&gt;0")</f>
        <v>5</v>
      </c>
      <c r="BQ45" s="57">
        <f>COUNTIF(BQ8:BQ43,"&gt;0")</f>
        <v>3</v>
      </c>
      <c r="BU45" s="57">
        <f>COUNTIF(BU8:BU43,"&gt;0")</f>
        <v>8</v>
      </c>
      <c r="BW45" s="57">
        <f>COUNTIF(BW8:BW43,"&gt;0")</f>
        <v>3</v>
      </c>
      <c r="BY45" s="57">
        <f>COUNTIF(BY8:BY43,"&gt;0")</f>
        <v>5</v>
      </c>
      <c r="CK45" s="57">
        <f>COUNTIF(CK8:CK43,"&gt;0")</f>
        <v>4</v>
      </c>
      <c r="CO45" s="57">
        <f>COUNTIF(CO8:CO43,"&gt;0")</f>
        <v>13</v>
      </c>
      <c r="CQ45" s="57">
        <f>COUNTIF(CQ8:CQ43,"&gt;0")</f>
        <v>15</v>
      </c>
      <c r="CS45" s="57">
        <f>COUNTIF(CS8:CS43,"&gt;0")</f>
        <v>5</v>
      </c>
      <c r="CT45" s="58"/>
      <c r="CU45" s="58"/>
      <c r="CV45" s="58"/>
      <c r="CW45" s="57">
        <f>COUNTIF(CW8:CW43,"&gt;0")</f>
        <v>3</v>
      </c>
      <c r="CX45" s="58"/>
      <c r="CY45" s="57">
        <f>COUNTIF(CY8:CY43,"&gt;0")</f>
        <v>9</v>
      </c>
      <c r="CZ45" s="58"/>
      <c r="DA45" s="57">
        <f>COUNTIF(DA8:DA43,"&gt;0")</f>
        <v>4</v>
      </c>
      <c r="DB45" s="58"/>
      <c r="DC45" s="58"/>
      <c r="DD45" s="58"/>
      <c r="DE45" s="57">
        <f>COUNTIF(DE8:DE43,"&gt;0")</f>
        <v>5</v>
      </c>
      <c r="DF45" s="58"/>
      <c r="DG45" s="58"/>
      <c r="DH45" s="58"/>
      <c r="DI45" s="57">
        <f>COUNTIF(DI8:DI43,"&gt;0")</f>
        <v>4</v>
      </c>
      <c r="DJ45" s="58"/>
      <c r="DK45" s="58"/>
      <c r="DL45" s="58"/>
      <c r="DM45" s="57">
        <f>COUNTIF(DM8:DM43,"&gt;0")</f>
        <v>4</v>
      </c>
      <c r="DN45" s="58"/>
      <c r="DO45" s="57">
        <f>COUNTIF(DO8:DO43,"&gt;0")</f>
        <v>6</v>
      </c>
      <c r="DP45" s="59"/>
    </row>
    <row r="46" spans="1:120" s="76" customFormat="1" ht="15.75">
      <c r="A46" s="76" t="s">
        <v>73</v>
      </c>
      <c r="CT46" s="77"/>
      <c r="CU46" s="77"/>
      <c r="CV46" s="77"/>
      <c r="CX46" s="77"/>
      <c r="CZ46" s="77"/>
      <c r="DB46" s="77"/>
      <c r="DC46" s="77"/>
      <c r="DD46" s="77"/>
      <c r="DF46" s="77"/>
      <c r="DG46" s="77"/>
      <c r="DH46" s="77"/>
      <c r="DJ46" s="77"/>
      <c r="DK46" s="77"/>
      <c r="DL46" s="77"/>
      <c r="DN46" s="77"/>
      <c r="DP46" s="78"/>
    </row>
    <row r="47" spans="2:121" ht="12.75">
      <c r="B47">
        <f aca="true" t="shared" si="0" ref="B47:BM47">SUM(B8:B37)</f>
        <v>32</v>
      </c>
      <c r="D47">
        <f t="shared" si="0"/>
        <v>238</v>
      </c>
      <c r="F47">
        <f t="shared" si="0"/>
        <v>23</v>
      </c>
      <c r="H47">
        <f t="shared" si="0"/>
        <v>0</v>
      </c>
      <c r="J47">
        <f t="shared" si="0"/>
        <v>27</v>
      </c>
      <c r="L47">
        <f t="shared" si="0"/>
        <v>0</v>
      </c>
      <c r="N47">
        <f t="shared" si="0"/>
        <v>0</v>
      </c>
      <c r="P47">
        <f t="shared" si="0"/>
        <v>0</v>
      </c>
      <c r="R47">
        <f t="shared" si="0"/>
        <v>26</v>
      </c>
      <c r="T47">
        <f t="shared" si="0"/>
        <v>0</v>
      </c>
      <c r="V47">
        <f t="shared" si="0"/>
        <v>0</v>
      </c>
      <c r="X47">
        <f t="shared" si="0"/>
        <v>126</v>
      </c>
      <c r="Z47">
        <f t="shared" si="0"/>
        <v>82</v>
      </c>
      <c r="AB47">
        <f t="shared" si="0"/>
        <v>0</v>
      </c>
      <c r="AD47">
        <f t="shared" si="0"/>
        <v>22</v>
      </c>
      <c r="AF47">
        <f t="shared" si="0"/>
        <v>0</v>
      </c>
      <c r="AH47">
        <f t="shared" si="0"/>
        <v>140</v>
      </c>
      <c r="AJ47">
        <f t="shared" si="0"/>
        <v>0</v>
      </c>
      <c r="AL47">
        <f t="shared" si="0"/>
        <v>0</v>
      </c>
      <c r="AN47">
        <f t="shared" si="0"/>
        <v>0</v>
      </c>
      <c r="AP47">
        <f t="shared" si="0"/>
        <v>42</v>
      </c>
      <c r="AR47">
        <f t="shared" si="0"/>
        <v>65</v>
      </c>
      <c r="AT47">
        <f t="shared" si="0"/>
        <v>19</v>
      </c>
      <c r="AV47">
        <f t="shared" si="0"/>
        <v>0</v>
      </c>
      <c r="AX47">
        <f t="shared" si="0"/>
        <v>0</v>
      </c>
      <c r="AZ47">
        <f t="shared" si="0"/>
        <v>0</v>
      </c>
      <c r="BB47">
        <f t="shared" si="0"/>
        <v>106</v>
      </c>
      <c r="BD47">
        <f t="shared" si="0"/>
        <v>0</v>
      </c>
      <c r="BF47">
        <f t="shared" si="0"/>
        <v>131</v>
      </c>
      <c r="BH47">
        <f t="shared" si="0"/>
        <v>0</v>
      </c>
      <c r="BJ47">
        <f t="shared" si="0"/>
        <v>0</v>
      </c>
      <c r="BL47">
        <f t="shared" si="0"/>
        <v>0</v>
      </c>
      <c r="BN47">
        <f aca="true" t="shared" si="1" ref="BN47:DQ47">SUM(BN8:BN37)</f>
        <v>58</v>
      </c>
      <c r="BP47">
        <f t="shared" si="1"/>
        <v>0</v>
      </c>
      <c r="BR47">
        <f t="shared" si="1"/>
        <v>11</v>
      </c>
      <c r="BT47">
        <f t="shared" si="1"/>
        <v>0</v>
      </c>
      <c r="BV47">
        <f t="shared" si="1"/>
        <v>125</v>
      </c>
      <c r="BX47">
        <f t="shared" si="1"/>
        <v>56</v>
      </c>
      <c r="BZ47">
        <f t="shared" si="1"/>
        <v>21</v>
      </c>
      <c r="CB47">
        <f t="shared" si="1"/>
        <v>0</v>
      </c>
      <c r="CD47">
        <f t="shared" si="1"/>
        <v>0</v>
      </c>
      <c r="CF47">
        <f t="shared" si="1"/>
        <v>0</v>
      </c>
      <c r="CH47">
        <f t="shared" si="1"/>
        <v>0</v>
      </c>
      <c r="CJ47">
        <f t="shared" si="1"/>
        <v>0</v>
      </c>
      <c r="CL47">
        <f t="shared" si="1"/>
        <v>31</v>
      </c>
      <c r="CN47">
        <f t="shared" si="1"/>
        <v>0</v>
      </c>
      <c r="CP47">
        <f t="shared" si="1"/>
        <v>78</v>
      </c>
      <c r="CR47">
        <f t="shared" si="1"/>
        <v>114</v>
      </c>
      <c r="CT47">
        <f t="shared" si="1"/>
        <v>109</v>
      </c>
      <c r="CV47">
        <f t="shared" si="1"/>
        <v>0</v>
      </c>
      <c r="CX47">
        <f t="shared" si="1"/>
        <v>9</v>
      </c>
      <c r="CZ47">
        <f t="shared" si="1"/>
        <v>44</v>
      </c>
      <c r="DB47">
        <f t="shared" si="1"/>
        <v>30</v>
      </c>
      <c r="DD47">
        <f t="shared" si="1"/>
        <v>0</v>
      </c>
      <c r="DF47">
        <f t="shared" si="1"/>
        <v>19</v>
      </c>
      <c r="DH47">
        <f t="shared" si="1"/>
        <v>0</v>
      </c>
      <c r="DJ47">
        <f t="shared" si="1"/>
        <v>35</v>
      </c>
      <c r="DL47">
        <f t="shared" si="1"/>
        <v>0</v>
      </c>
      <c r="DN47">
        <f t="shared" si="1"/>
        <v>21</v>
      </c>
      <c r="DP47">
        <f t="shared" si="1"/>
        <v>34</v>
      </c>
      <c r="DQ47">
        <f t="shared" si="1"/>
        <v>0</v>
      </c>
    </row>
    <row r="48" spans="1:120" s="57" customFormat="1" ht="15.75">
      <c r="A48" s="57" t="s">
        <v>21</v>
      </c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P48" s="59"/>
    </row>
    <row r="49" spans="1:120" s="57" customFormat="1" ht="15.75">
      <c r="A49" s="57">
        <f>AVERAGE(B8:B10)</f>
        <v>10.666666666666666</v>
      </c>
      <c r="C49" s="57">
        <f>AVERAGE(D8:D16)</f>
        <v>26.444444444444443</v>
      </c>
      <c r="D49" s="57">
        <f>SUM(D8:D16)</f>
        <v>238</v>
      </c>
      <c r="E49" s="57">
        <f>AVERAGE(F8:F12)</f>
        <v>4.6</v>
      </c>
      <c r="I49" s="57">
        <f>AVERAGE(J8:J10)</f>
        <v>9</v>
      </c>
      <c r="Q49" s="57">
        <f>AVERAGE(R8:R10)</f>
        <v>8.666666666666666</v>
      </c>
      <c r="W49" s="57">
        <f>AVERAGE(X8:X32)</f>
        <v>5.04</v>
      </c>
      <c r="X49" s="57">
        <f>SUM(X8:X32)</f>
        <v>126</v>
      </c>
      <c r="AC49" s="57">
        <f>AVERAGE(AD8:AD11)</f>
        <v>5.5</v>
      </c>
      <c r="AG49" s="57">
        <f>AVERAGE(AH8:AH17)</f>
        <v>14</v>
      </c>
      <c r="AO49" s="57">
        <f>AVERAGE(AP8:AP14)</f>
        <v>6</v>
      </c>
      <c r="AQ49" s="57">
        <f>AVERAGE(AR8:AR12)</f>
        <v>13</v>
      </c>
      <c r="AS49" s="57">
        <f>AVERAGE(AT8:AT13)</f>
        <v>3.1666666666666665</v>
      </c>
      <c r="BA49" s="57">
        <f>AVERAGE(BB9:BB26)</f>
        <v>5.666666666666667</v>
      </c>
      <c r="BE49" s="57">
        <f>AVERAGE(BF8:BF15)</f>
        <v>16.375</v>
      </c>
      <c r="BM49" s="57">
        <f>AVERAGE(BN8:BN11)</f>
        <v>14.5</v>
      </c>
      <c r="BQ49" s="57">
        <f>AVERAGE(BR8:BR9)</f>
        <v>5.5</v>
      </c>
      <c r="BU49" s="57">
        <f>AVERAGE(BV8:BV14)</f>
        <v>17.857142857142858</v>
      </c>
      <c r="BW49" s="57">
        <f>AVERAGE(BX8:BX9)</f>
        <v>28</v>
      </c>
      <c r="BY49" s="57">
        <f>AVERAGE(BZ8:BZ11)</f>
        <v>5.25</v>
      </c>
      <c r="CK49" s="57">
        <f>AVERAGE(CL8:CL10)</f>
        <v>10.333333333333334</v>
      </c>
      <c r="CO49" s="57">
        <f>AVERAGE(CP8:CP19)</f>
        <v>6.5</v>
      </c>
      <c r="CQ49" s="57">
        <f>AVERAGE(CR8:CR21)</f>
        <v>8.142857142857142</v>
      </c>
      <c r="CR49" s="57">
        <f>SUM(CR8:CR21)</f>
        <v>114</v>
      </c>
      <c r="CS49" s="58">
        <f>AVERAGE(CT8:CT11)</f>
        <v>27.25</v>
      </c>
      <c r="CT49" s="58"/>
      <c r="CU49" s="58"/>
      <c r="CV49" s="58"/>
      <c r="CW49" s="58">
        <f>AVERAGE(CX8:CX9)</f>
        <v>4.5</v>
      </c>
      <c r="CX49" s="58"/>
      <c r="CY49" s="58">
        <f>AVERAGE(CZ8:CZ15)</f>
        <v>5.5</v>
      </c>
      <c r="CZ49" s="58">
        <f>SUM(CZ8:CZ15)</f>
        <v>44</v>
      </c>
      <c r="DA49" s="58">
        <f>AVERAGE(DB8:DB10)</f>
        <v>10</v>
      </c>
      <c r="DB49" s="58"/>
      <c r="DC49" s="58"/>
      <c r="DD49" s="58"/>
      <c r="DE49" s="58">
        <f>AVERAGE(DF8:DF11)</f>
        <v>4.75</v>
      </c>
      <c r="DF49" s="58"/>
      <c r="DG49" s="58"/>
      <c r="DH49" s="58"/>
      <c r="DI49" s="58">
        <f>AVERAGE(DJ8:DJ10)</f>
        <v>11.666666666666666</v>
      </c>
      <c r="DJ49" s="58"/>
      <c r="DK49" s="58"/>
      <c r="DL49" s="58"/>
      <c r="DM49" s="58">
        <f>AVERAGE(DN8:DN10)</f>
        <v>7</v>
      </c>
      <c r="DN49" s="58"/>
      <c r="DO49" s="57">
        <f>AVERAGE(DP8:DP12)</f>
        <v>6.8</v>
      </c>
      <c r="DP49" s="59">
        <f>SUM(DP8:DP12)</f>
        <v>34</v>
      </c>
    </row>
    <row r="50" spans="97:120" ht="12.75"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P50" s="2"/>
    </row>
    <row r="51" spans="97:120" ht="12.75"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P51" s="2"/>
    </row>
    <row r="52" spans="97:120" ht="12.75"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P52" s="1"/>
    </row>
    <row r="53" spans="1:14" ht="15.75">
      <c r="A53" s="49" t="s">
        <v>57</v>
      </c>
      <c r="B53" s="49"/>
      <c r="C53" s="49"/>
      <c r="D53" s="49"/>
      <c r="E53" s="49"/>
      <c r="F53" s="49" t="s">
        <v>58</v>
      </c>
      <c r="G53" s="49"/>
      <c r="H53" s="49"/>
      <c r="I53" s="49"/>
      <c r="J53" s="49"/>
      <c r="K53" s="49" t="s">
        <v>59</v>
      </c>
      <c r="L53" s="49"/>
      <c r="M53" s="49"/>
      <c r="N53" s="49"/>
    </row>
    <row r="54" spans="1:14" ht="15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5.75">
      <c r="A55" s="49"/>
      <c r="B55" s="49" t="s">
        <v>70</v>
      </c>
      <c r="C55" s="49" t="s">
        <v>71</v>
      </c>
      <c r="D55" s="49"/>
      <c r="E55" s="49"/>
      <c r="F55" s="49"/>
      <c r="G55" s="49" t="s">
        <v>60</v>
      </c>
      <c r="H55" s="49"/>
      <c r="I55" s="49"/>
      <c r="J55" s="49"/>
      <c r="K55" s="49"/>
      <c r="L55" s="49" t="s">
        <v>60</v>
      </c>
      <c r="M55" s="49"/>
      <c r="N55" s="49"/>
    </row>
    <row r="56" spans="1:14" ht="15.75">
      <c r="A56" s="49" t="s">
        <v>15</v>
      </c>
      <c r="B56" s="49">
        <f>COUNT(A45,I45,Q45,AG45,AO45,BE45,BM45,BU45,CK45,CS45,DA45,DI45)</f>
        <v>12</v>
      </c>
      <c r="C56" s="64">
        <f>B56/15</f>
        <v>0.8</v>
      </c>
      <c r="D56" s="49"/>
      <c r="E56" s="49"/>
      <c r="F56" s="64">
        <f>AVERAGE(A45,I45,Q45,AG45,AO45,BE45,BM45,BU45,CK45,CS45,DA45,DI45)</f>
        <v>5.833333333333333</v>
      </c>
      <c r="G56" s="49">
        <f>STDEVP(A45,I45,Q45,AG45,AO45,BE45,BM45,BU45,CK45,CS45,DA45,DI45)</f>
        <v>2.3746344747958346</v>
      </c>
      <c r="H56" s="49"/>
      <c r="I56" s="49"/>
      <c r="J56" s="49"/>
      <c r="K56" s="64">
        <f>AVERAGE(B47,J47,R47,Z47,AH47,AP47,BF47,BN47,BV47,CL47,CT47,DB47,DJ47)</f>
        <v>66.76923076923077</v>
      </c>
      <c r="L56" s="49">
        <f>STDEVP(A49,I49,Q49,AG49,AO49,BE49,BM49,BU49,CK49,CS49,DA49,DI49)</f>
        <v>5.388241666481662</v>
      </c>
      <c r="M56" s="49"/>
      <c r="N56" s="49"/>
    </row>
    <row r="57" spans="1:14" ht="15.75">
      <c r="A57" s="49" t="s">
        <v>16</v>
      </c>
      <c r="B57" s="49">
        <f>COUNT(C45,AQ45,BW45)</f>
        <v>3</v>
      </c>
      <c r="C57" s="64">
        <f>B57/15</f>
        <v>0.2</v>
      </c>
      <c r="D57" s="49"/>
      <c r="E57" s="49"/>
      <c r="F57" s="64">
        <f>AVERAGE(C45,AQ45,BW45)</f>
        <v>6.333333333333333</v>
      </c>
      <c r="G57" s="49">
        <f>STDEVP(C45,AQ45,BW45)</f>
        <v>2.8674417556808756</v>
      </c>
      <c r="H57" s="49"/>
      <c r="I57" s="49"/>
      <c r="J57" s="49"/>
      <c r="K57" s="64">
        <f>AVERAGE(D47,AR47,BX47)</f>
        <v>119.66666666666667</v>
      </c>
      <c r="L57" s="49">
        <f>STDEVP(C49,AQ49,BW49)</f>
        <v>6.734429279672338</v>
      </c>
      <c r="M57" s="49"/>
      <c r="N57" s="49"/>
    </row>
    <row r="58" spans="1:14" ht="15.75">
      <c r="A58" s="49" t="s">
        <v>17</v>
      </c>
      <c r="B58" s="49">
        <f>COUNT(E45,AC45,AS45,BA45,BQ45,BY45,CO45,CW45,DE45,DM45)</f>
        <v>10</v>
      </c>
      <c r="C58" s="64">
        <f>B58/15</f>
        <v>0.6666666666666666</v>
      </c>
      <c r="D58" s="49"/>
      <c r="E58" s="49"/>
      <c r="F58" s="64">
        <f>AVERAGE(E45,AC45,AS45,BA45,BQ45,BY45,CO45,CW45,DE45,DM45)</f>
        <v>7.1</v>
      </c>
      <c r="G58" s="49">
        <f>STDEVP(E45,AC45,AS45,BA45,BQ45,BY45,CO45,CW45,DE45,DM45)</f>
        <v>5.088221693283421</v>
      </c>
      <c r="H58" s="49"/>
      <c r="I58" s="49"/>
      <c r="J58" s="49"/>
      <c r="K58" s="64">
        <f>AVERAGE(F47,AD47,AT47,BB47,BR47,BZ47,CP47,CX47,DF47,DN47)</f>
        <v>32.9</v>
      </c>
      <c r="L58" s="49">
        <f>STDEVP(E49,AC49,AS49,BA49,BQ49,BY49,CO49,CW49,DE49,DM49)</f>
        <v>1.024619170445509</v>
      </c>
      <c r="M58" s="49"/>
      <c r="N58" s="49"/>
    </row>
    <row r="59" spans="1:14" ht="15.75">
      <c r="A59" s="49" t="s">
        <v>18</v>
      </c>
      <c r="B59" s="49">
        <f>COUNT(W45,CQ45,CY45,DO45)</f>
        <v>4</v>
      </c>
      <c r="C59" s="64">
        <f>B59/15</f>
        <v>0.26666666666666666</v>
      </c>
      <c r="D59" s="49"/>
      <c r="E59" s="49"/>
      <c r="F59" s="64">
        <f>AVERAGE(W45,CQ45,CY45,DO45)</f>
        <v>14</v>
      </c>
      <c r="G59" s="49">
        <f>STDEVP(W45,CQ45,CY45,DO45)</f>
        <v>7.648529270389178</v>
      </c>
      <c r="H59" s="49"/>
      <c r="I59" s="49"/>
      <c r="J59" s="49"/>
      <c r="K59" s="64">
        <f>AVERAGE(X49,CR49,CZ49,DP49)</f>
        <v>79.5</v>
      </c>
      <c r="L59" s="49">
        <f>STDEVP(W49,CQ49,CY49,DO49)</f>
        <v>1.2097231509898496</v>
      </c>
      <c r="M59" s="49"/>
      <c r="N59" s="49"/>
    </row>
    <row r="61" ht="12.75">
      <c r="L61">
        <f>AVERAGE(L56:L59)</f>
        <v>3.5892533168973397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27" sqref="F2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D1">
      <selection activeCell="C39" sqref="C39"/>
    </sheetView>
  </sheetViews>
  <sheetFormatPr defaultColWidth="11.421875" defaultRowHeight="12.75"/>
  <sheetData>
    <row r="1" ht="12.75">
      <c r="A1" s="1"/>
    </row>
    <row r="2" ht="12.75">
      <c r="A2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E10" sqref="E10:F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Notari</dc:creator>
  <cp:keywords/>
  <dc:description/>
  <cp:lastModifiedBy>ipsc</cp:lastModifiedBy>
  <dcterms:created xsi:type="dcterms:W3CDTF">2002-02-17T09:04:35Z</dcterms:created>
  <dcterms:modified xsi:type="dcterms:W3CDTF">2002-02-20T23:07:04Z</dcterms:modified>
  <cp:category/>
  <cp:version/>
  <cp:contentType/>
  <cp:contentStatus/>
</cp:coreProperties>
</file>